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M:\Documents\characterization_reet\ellipsometry\reet-ellipsometry-ion-etch-temescal1-test-2025\"/>
    </mc:Choice>
  </mc:AlternateContent>
  <xr:revisionPtr revIDLastSave="0" documentId="13_ncr:1_{2147CA32-B933-4E6A-BC62-AA133AD8E775}" xr6:coauthVersionLast="47" xr6:coauthVersionMax="47" xr10:uidLastSave="{00000000-0000-0000-0000-000000000000}"/>
  <bookViews>
    <workbookView xWindow="-110" yWindow="-110" windowWidth="19420" windowHeight="12220" activeTab="1" xr2:uid="{4816763B-743D-4A2C-87F1-ADCA28158960}"/>
  </bookViews>
  <sheets>
    <sheet name="w1" sheetId="1" r:id="rId1"/>
    <sheet name="w2" sheetId="2" r:id="rId2"/>
    <sheet name="w3" sheetId="3" r:id="rId3"/>
    <sheet name="w5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4" l="1"/>
  <c r="C55" i="3"/>
  <c r="H53" i="2"/>
  <c r="C53" i="2"/>
  <c r="C54" i="1"/>
  <c r="H54" i="1"/>
  <c r="C48" i="3"/>
  <c r="C47" i="4"/>
  <c r="H47" i="2"/>
  <c r="C37" i="2"/>
  <c r="C22" i="1"/>
  <c r="C28" i="1" s="1"/>
  <c r="C32" i="1" s="1"/>
  <c r="C23" i="1"/>
  <c r="C34" i="1" s="1"/>
  <c r="C24" i="1"/>
  <c r="C25" i="1"/>
  <c r="C21" i="1"/>
  <c r="C37" i="4"/>
  <c r="C36" i="4"/>
  <c r="C35" i="4"/>
  <c r="C34" i="4"/>
  <c r="C40" i="4" s="1"/>
  <c r="C44" i="4" s="1"/>
  <c r="C33" i="4"/>
  <c r="C32" i="4"/>
  <c r="C31" i="4"/>
  <c r="C30" i="4"/>
  <c r="C29" i="4"/>
  <c r="C38" i="3"/>
  <c r="C37" i="3"/>
  <c r="C36" i="3"/>
  <c r="C35" i="3"/>
  <c r="C34" i="3"/>
  <c r="C33" i="3"/>
  <c r="C32" i="3"/>
  <c r="C31" i="3"/>
  <c r="C30" i="3"/>
  <c r="H38" i="2"/>
  <c r="H37" i="2"/>
  <c r="H36" i="2"/>
  <c r="H35" i="2"/>
  <c r="H34" i="2"/>
  <c r="H33" i="2"/>
  <c r="H32" i="2"/>
  <c r="H31" i="2"/>
  <c r="H30" i="2"/>
  <c r="H41" i="2" s="1"/>
  <c r="I44" i="2" s="1"/>
  <c r="C35" i="2"/>
  <c r="C34" i="2"/>
  <c r="C31" i="2"/>
  <c r="C30" i="2"/>
  <c r="C25" i="2"/>
  <c r="C26" i="2"/>
  <c r="C27" i="2"/>
  <c r="C28" i="2"/>
  <c r="C24" i="2"/>
  <c r="H31" i="1"/>
  <c r="H41" i="1" s="1"/>
  <c r="I44" i="1" s="1"/>
  <c r="H32" i="1"/>
  <c r="H33" i="1"/>
  <c r="H34" i="1"/>
  <c r="H35" i="1"/>
  <c r="H36" i="1"/>
  <c r="H37" i="1"/>
  <c r="H38" i="1"/>
  <c r="H30" i="1"/>
  <c r="H47" i="1" s="1"/>
  <c r="C41" i="3" l="1"/>
  <c r="C45" i="3" s="1"/>
  <c r="H48" i="1"/>
  <c r="H40" i="1"/>
  <c r="H44" i="1" s="1"/>
  <c r="C27" i="1"/>
  <c r="C31" i="1" s="1"/>
  <c r="C39" i="4"/>
  <c r="C43" i="4" s="1"/>
  <c r="C40" i="3"/>
  <c r="C44" i="3" s="1"/>
  <c r="H40" i="2"/>
  <c r="H44" i="2" s="1"/>
</calcChain>
</file>

<file path=xl/sharedStrings.xml><?xml version="1.0" encoding="utf-8"?>
<sst xmlns="http://schemas.openxmlformats.org/spreadsheetml/2006/main" count="140" uniqueCount="36">
  <si>
    <t>W1 Pre</t>
  </si>
  <si>
    <t>W1 Post</t>
  </si>
  <si>
    <t>Oxide Thickness in nm vs. Position</t>
  </si>
  <si>
    <t>X (cm)</t>
  </si>
  <si>
    <t>Y (cm)</t>
  </si>
  <si>
    <t>Z</t>
  </si>
  <si>
    <t>Difference</t>
  </si>
  <si>
    <t>w1 pre second run</t>
  </si>
  <si>
    <t>w2 post second run</t>
  </si>
  <si>
    <t>average</t>
  </si>
  <si>
    <t>std dev</t>
  </si>
  <si>
    <t>nm per min etch</t>
  </si>
  <si>
    <t>plus/minus (2* std dev approx gives 95 % conf inf)</t>
  </si>
  <si>
    <t>w2 pre, 18-08-2025</t>
  </si>
  <si>
    <t>w2 post, 4 min etch on 18-08, measured 22-08</t>
  </si>
  <si>
    <t>Nb did not properly align sample and check illumination intensity for this measurement specifically but it’s similar to w1 and recipe seems to check alignment too.</t>
  </si>
  <si>
    <t>Z (nm)</t>
  </si>
  <si>
    <t>etch per minute</t>
  </si>
  <si>
    <t>expanded uncertainty</t>
  </si>
  <si>
    <t>w1 pre second run 22-08-2025</t>
  </si>
  <si>
    <t>w1 post second run 22-08-2025</t>
  </si>
  <si>
    <t>w3 pre</t>
  </si>
  <si>
    <t>w2 post</t>
  </si>
  <si>
    <t>exp uncertainty</t>
  </si>
  <si>
    <t xml:space="preserve"> (twice the standard deviation)</t>
  </si>
  <si>
    <t>z (nm)</t>
  </si>
  <si>
    <t xml:space="preserve">w5 pre </t>
  </si>
  <si>
    <t>w5 post</t>
  </si>
  <si>
    <t>(center-edge)/center</t>
  </si>
  <si>
    <t>in percent</t>
  </si>
  <si>
    <t>n pre</t>
  </si>
  <si>
    <t>n post</t>
  </si>
  <si>
    <t>n of SiO2 (Sellmeier) @ 632.8 nm</t>
  </si>
  <si>
    <t>pre</t>
  </si>
  <si>
    <t>post</t>
  </si>
  <si>
    <t>variation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</si>
</sst>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rgb="FF000000"/>
      <name val="Arial"/>
      <family val="2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vertical="center"/>
    </xf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9B234-D6DA-477F-AEE8-DC422FE9E9EA}">
  <dimension ref="A1:I54"/>
  <sheetViews>
    <sheetView topLeftCell="A41" workbookViewId="0">
      <selection activeCell="A54" sqref="A54:C54"/>
    </sheetView>
  </sheetViews>
  <sheetFormatPr defaultRowHeight="14.5" x14ac:dyDescent="0.35"/>
  <sheetData>
    <row r="1" spans="1:8" x14ac:dyDescent="0.35">
      <c r="A1" t="s">
        <v>0</v>
      </c>
      <c r="F1" t="s">
        <v>7</v>
      </c>
    </row>
    <row r="3" spans="1:8" ht="15.5" x14ac:dyDescent="0.35">
      <c r="A3" s="1" t="s">
        <v>2</v>
      </c>
      <c r="F3" s="3" t="s">
        <v>2</v>
      </c>
    </row>
    <row r="4" spans="1:8" ht="15.5" x14ac:dyDescent="0.35">
      <c r="A4" s="1" t="s">
        <v>3</v>
      </c>
      <c r="B4" s="1" t="s">
        <v>4</v>
      </c>
      <c r="C4" s="1" t="s">
        <v>5</v>
      </c>
      <c r="F4" s="3" t="s">
        <v>3</v>
      </c>
      <c r="G4" s="3" t="s">
        <v>4</v>
      </c>
      <c r="H4" s="3" t="s">
        <v>5</v>
      </c>
    </row>
    <row r="5" spans="1:8" ht="15.5" x14ac:dyDescent="0.35">
      <c r="A5" s="1">
        <v>0</v>
      </c>
      <c r="B5" s="1">
        <v>6.5</v>
      </c>
      <c r="C5" s="1">
        <v>43.921290999999997</v>
      </c>
      <c r="F5" s="3">
        <v>0</v>
      </c>
      <c r="G5" s="3">
        <v>0</v>
      </c>
      <c r="H5" s="3">
        <v>42.340988000000003</v>
      </c>
    </row>
    <row r="6" spans="1:8" ht="15.5" x14ac:dyDescent="0.35">
      <c r="A6" s="1">
        <v>6.5</v>
      </c>
      <c r="B6" s="1">
        <v>0</v>
      </c>
      <c r="C6" s="1">
        <v>43.867877999999997</v>
      </c>
      <c r="F6" s="3">
        <v>3</v>
      </c>
      <c r="G6" s="3">
        <v>0</v>
      </c>
      <c r="H6" s="3">
        <v>42.046967000000002</v>
      </c>
    </row>
    <row r="7" spans="1:8" ht="15.5" x14ac:dyDescent="0.35">
      <c r="A7" s="1">
        <v>0</v>
      </c>
      <c r="B7" s="1">
        <v>0</v>
      </c>
      <c r="C7" s="1">
        <v>44.715668000000001</v>
      </c>
      <c r="F7" s="3">
        <v>0</v>
      </c>
      <c r="G7" s="3">
        <v>-3</v>
      </c>
      <c r="H7" s="3">
        <v>43.191372000000001</v>
      </c>
    </row>
    <row r="8" spans="1:8" ht="15.5" x14ac:dyDescent="0.35">
      <c r="A8" s="1">
        <v>-6.5</v>
      </c>
      <c r="B8" s="1">
        <v>0</v>
      </c>
      <c r="C8" s="1">
        <v>46.574382999999997</v>
      </c>
      <c r="F8" s="3">
        <v>-3</v>
      </c>
      <c r="G8" s="3">
        <v>0</v>
      </c>
      <c r="H8" s="3">
        <v>42.884548000000002</v>
      </c>
    </row>
    <row r="9" spans="1:8" ht="15.5" x14ac:dyDescent="0.35">
      <c r="A9" s="1">
        <v>0</v>
      </c>
      <c r="B9" s="1">
        <v>-6.5</v>
      </c>
      <c r="C9" s="1">
        <v>47.533340000000003</v>
      </c>
      <c r="F9" s="3">
        <v>0</v>
      </c>
      <c r="G9" s="3">
        <v>3</v>
      </c>
      <c r="H9" s="3">
        <v>41.563048999999999</v>
      </c>
    </row>
    <row r="10" spans="1:8" x14ac:dyDescent="0.35">
      <c r="F10" s="3">
        <v>6.5</v>
      </c>
      <c r="G10" s="3">
        <v>0</v>
      </c>
      <c r="H10" s="3">
        <v>41.950961999999997</v>
      </c>
    </row>
    <row r="11" spans="1:8" x14ac:dyDescent="0.35">
      <c r="A11" t="s">
        <v>1</v>
      </c>
      <c r="F11" s="3">
        <v>0</v>
      </c>
      <c r="G11" s="3">
        <v>-6.5</v>
      </c>
      <c r="H11" s="3">
        <v>45.299950000000003</v>
      </c>
    </row>
    <row r="12" spans="1:8" x14ac:dyDescent="0.35">
      <c r="F12" s="3">
        <v>-6.5</v>
      </c>
      <c r="G12" s="3">
        <v>0</v>
      </c>
      <c r="H12" s="3">
        <v>44.718474999999998</v>
      </c>
    </row>
    <row r="13" spans="1:8" ht="15.5" x14ac:dyDescent="0.35">
      <c r="A13" s="1">
        <v>0</v>
      </c>
      <c r="B13" s="1">
        <v>6.5</v>
      </c>
      <c r="C13" s="1">
        <v>42.012732999999997</v>
      </c>
      <c r="F13" s="3">
        <v>0</v>
      </c>
      <c r="G13" s="3">
        <v>6.5</v>
      </c>
      <c r="H13" s="3">
        <v>42.041106999999997</v>
      </c>
    </row>
    <row r="14" spans="1:8" ht="15.5" x14ac:dyDescent="0.35">
      <c r="A14" s="1">
        <v>6.5</v>
      </c>
      <c r="B14" s="1">
        <v>0</v>
      </c>
      <c r="C14" s="1">
        <v>41.915024000000003</v>
      </c>
    </row>
    <row r="15" spans="1:8" ht="15.5" x14ac:dyDescent="0.35">
      <c r="A15" s="1">
        <v>0</v>
      </c>
      <c r="B15" s="1">
        <v>0</v>
      </c>
      <c r="C15" s="1">
        <v>42.314357999999999</v>
      </c>
      <c r="F15" s="1" t="s">
        <v>8</v>
      </c>
    </row>
    <row r="16" spans="1:8" ht="15.5" x14ac:dyDescent="0.35">
      <c r="A16" s="1">
        <v>-6.5</v>
      </c>
      <c r="B16" s="1">
        <v>0</v>
      </c>
      <c r="C16" s="1">
        <v>44.691657999999997</v>
      </c>
      <c r="F16" s="1" t="s">
        <v>2</v>
      </c>
    </row>
    <row r="17" spans="1:8" ht="15.5" x14ac:dyDescent="0.35">
      <c r="A17" s="1">
        <v>0</v>
      </c>
      <c r="B17" s="1">
        <v>-6.5</v>
      </c>
      <c r="C17" s="1">
        <v>45.333098999999997</v>
      </c>
      <c r="F17" s="1" t="s">
        <v>3</v>
      </c>
      <c r="G17" s="1" t="s">
        <v>4</v>
      </c>
      <c r="H17" s="1" t="s">
        <v>5</v>
      </c>
    </row>
    <row r="18" spans="1:8" ht="15.5" x14ac:dyDescent="0.35">
      <c r="F18" s="1">
        <v>0</v>
      </c>
      <c r="G18" s="1">
        <v>0</v>
      </c>
      <c r="H18" s="1">
        <v>37.761391000000003</v>
      </c>
    </row>
    <row r="19" spans="1:8" ht="15.5" x14ac:dyDescent="0.35">
      <c r="A19" t="s">
        <v>6</v>
      </c>
      <c r="F19" s="1">
        <v>3</v>
      </c>
      <c r="G19" s="1">
        <v>0</v>
      </c>
      <c r="H19" s="1">
        <v>37.613273999999997</v>
      </c>
    </row>
    <row r="20" spans="1:8" ht="15.5" x14ac:dyDescent="0.35">
      <c r="A20" s="1" t="s">
        <v>3</v>
      </c>
      <c r="B20" s="1" t="s">
        <v>4</v>
      </c>
      <c r="C20" t="s">
        <v>16</v>
      </c>
      <c r="D20" s="2"/>
      <c r="F20" s="1">
        <v>0</v>
      </c>
      <c r="G20" s="1">
        <v>-3</v>
      </c>
      <c r="H20" s="1">
        <v>38.773521000000002</v>
      </c>
    </row>
    <row r="21" spans="1:8" ht="15.5" x14ac:dyDescent="0.35">
      <c r="A21" s="1">
        <v>0</v>
      </c>
      <c r="B21" s="1">
        <v>6.5</v>
      </c>
      <c r="C21">
        <f>C5-C13</f>
        <v>1.9085579999999993</v>
      </c>
      <c r="F21" s="1">
        <v>-3</v>
      </c>
      <c r="G21" s="1">
        <v>0</v>
      </c>
      <c r="H21" s="1">
        <v>38.444645000000001</v>
      </c>
    </row>
    <row r="22" spans="1:8" ht="15.5" x14ac:dyDescent="0.35">
      <c r="A22" s="1">
        <v>6.5</v>
      </c>
      <c r="B22" s="1">
        <v>0</v>
      </c>
      <c r="C22">
        <f t="shared" ref="C22:C25" si="0">C6-C14</f>
        <v>1.952853999999995</v>
      </c>
      <c r="F22" s="1">
        <v>0</v>
      </c>
      <c r="G22" s="1">
        <v>3</v>
      </c>
      <c r="H22" s="1">
        <v>37.100132000000002</v>
      </c>
    </row>
    <row r="23" spans="1:8" ht="15.5" x14ac:dyDescent="0.35">
      <c r="A23" s="1">
        <v>0</v>
      </c>
      <c r="B23" s="1">
        <v>0</v>
      </c>
      <c r="C23">
        <f t="shared" si="0"/>
        <v>2.4013100000000023</v>
      </c>
      <c r="F23" s="1">
        <v>6.5</v>
      </c>
      <c r="G23" s="1">
        <v>0</v>
      </c>
      <c r="H23" s="1">
        <v>37.834507000000002</v>
      </c>
    </row>
    <row r="24" spans="1:8" ht="15.5" x14ac:dyDescent="0.35">
      <c r="A24" s="1">
        <v>-6.5</v>
      </c>
      <c r="B24" s="1">
        <v>0</v>
      </c>
      <c r="C24">
        <f t="shared" si="0"/>
        <v>1.8827250000000006</v>
      </c>
      <c r="F24" s="1">
        <v>0</v>
      </c>
      <c r="G24" s="1">
        <v>-6.5</v>
      </c>
      <c r="H24" s="1">
        <v>41.182654999999997</v>
      </c>
    </row>
    <row r="25" spans="1:8" ht="15.5" x14ac:dyDescent="0.35">
      <c r="A25" s="1">
        <v>0</v>
      </c>
      <c r="B25" s="1">
        <v>-6.5</v>
      </c>
      <c r="C25">
        <f t="shared" si="0"/>
        <v>2.2002410000000054</v>
      </c>
      <c r="F25" s="1">
        <v>-6.5</v>
      </c>
      <c r="G25" s="1">
        <v>0</v>
      </c>
      <c r="H25" s="1">
        <v>40.737129000000003</v>
      </c>
    </row>
    <row r="26" spans="1:8" ht="15.5" x14ac:dyDescent="0.35">
      <c r="F26" s="1">
        <v>0</v>
      </c>
      <c r="G26" s="1">
        <v>6.5</v>
      </c>
      <c r="H26" s="1">
        <v>37.932609999999997</v>
      </c>
    </row>
    <row r="27" spans="1:8" x14ac:dyDescent="0.35">
      <c r="B27" t="s">
        <v>9</v>
      </c>
      <c r="C27" s="4">
        <f>AVERAGE(C21:C25)</f>
        <v>2.0691376000000004</v>
      </c>
    </row>
    <row r="28" spans="1:8" x14ac:dyDescent="0.35">
      <c r="B28" t="s">
        <v>10</v>
      </c>
      <c r="C28" s="4">
        <f>_xlfn.STDEV.S(C21:C25)</f>
        <v>0.22449050415173694</v>
      </c>
      <c r="F28" t="s">
        <v>6</v>
      </c>
    </row>
    <row r="29" spans="1:8" ht="15.5" x14ac:dyDescent="0.35">
      <c r="F29" s="1" t="s">
        <v>3</v>
      </c>
      <c r="G29" s="1" t="s">
        <v>4</v>
      </c>
    </row>
    <row r="30" spans="1:8" ht="15.5" x14ac:dyDescent="0.35">
      <c r="B30" t="s">
        <v>17</v>
      </c>
      <c r="F30" s="1">
        <v>0</v>
      </c>
      <c r="G30" s="1">
        <v>0</v>
      </c>
      <c r="H30">
        <f>H5-H18</f>
        <v>4.5795969999999997</v>
      </c>
    </row>
    <row r="31" spans="1:8" ht="15.5" x14ac:dyDescent="0.35">
      <c r="C31" s="5">
        <f>C27/4</f>
        <v>0.51728440000000009</v>
      </c>
      <c r="F31" s="1">
        <v>3</v>
      </c>
      <c r="G31" s="1">
        <v>0</v>
      </c>
      <c r="H31">
        <f t="shared" ref="H31:H38" si="1">H6-H19</f>
        <v>4.4336930000000052</v>
      </c>
    </row>
    <row r="32" spans="1:8" ht="15.5" x14ac:dyDescent="0.35">
      <c r="B32" t="s">
        <v>18</v>
      </c>
      <c r="C32" s="5">
        <f>C28*2/4</f>
        <v>0.11224525207586847</v>
      </c>
      <c r="F32" s="1">
        <v>0</v>
      </c>
      <c r="G32" s="1">
        <v>-3</v>
      </c>
      <c r="H32">
        <f t="shared" si="1"/>
        <v>4.4178509999999989</v>
      </c>
    </row>
    <row r="33" spans="1:9" ht="15.5" x14ac:dyDescent="0.35">
      <c r="F33" s="1">
        <v>-3</v>
      </c>
      <c r="G33" s="1">
        <v>0</v>
      </c>
      <c r="H33">
        <f t="shared" si="1"/>
        <v>4.439903000000001</v>
      </c>
    </row>
    <row r="34" spans="1:9" ht="15.5" x14ac:dyDescent="0.35">
      <c r="B34" t="s">
        <v>28</v>
      </c>
      <c r="C34">
        <f>(C23-AVERAGE(C21:C22,C24:C25))/C23*100</f>
        <v>17.291207715788541</v>
      </c>
      <c r="F34" s="1">
        <v>0</v>
      </c>
      <c r="G34" s="1">
        <v>3</v>
      </c>
      <c r="H34">
        <f t="shared" si="1"/>
        <v>4.4629169999999974</v>
      </c>
    </row>
    <row r="35" spans="1:9" ht="15.5" x14ac:dyDescent="0.35">
      <c r="B35" t="s">
        <v>29</v>
      </c>
      <c r="F35" s="1">
        <v>6.5</v>
      </c>
      <c r="G35" s="1">
        <v>0</v>
      </c>
      <c r="H35">
        <f t="shared" si="1"/>
        <v>4.1164549999999949</v>
      </c>
    </row>
    <row r="36" spans="1:9" ht="15.5" x14ac:dyDescent="0.35">
      <c r="F36" s="1">
        <v>0</v>
      </c>
      <c r="G36" s="1">
        <v>-6.5</v>
      </c>
      <c r="H36">
        <f t="shared" si="1"/>
        <v>4.1172950000000057</v>
      </c>
    </row>
    <row r="37" spans="1:9" ht="15.5" x14ac:dyDescent="0.35">
      <c r="F37" s="1">
        <v>-6.5</v>
      </c>
      <c r="G37" s="1">
        <v>0</v>
      </c>
      <c r="H37">
        <f t="shared" si="1"/>
        <v>3.9813459999999949</v>
      </c>
    </row>
    <row r="38" spans="1:9" ht="15.5" x14ac:dyDescent="0.35">
      <c r="F38" s="1">
        <v>0</v>
      </c>
      <c r="G38" s="1">
        <v>6.5</v>
      </c>
      <c r="H38">
        <f t="shared" si="1"/>
        <v>4.1084969999999998</v>
      </c>
    </row>
    <row r="40" spans="1:9" x14ac:dyDescent="0.35">
      <c r="G40" t="s">
        <v>9</v>
      </c>
      <c r="H40" s="4">
        <f>AVERAGE(H30:H38)</f>
        <v>4.2952837777777777</v>
      </c>
    </row>
    <row r="41" spans="1:9" x14ac:dyDescent="0.35">
      <c r="G41" t="s">
        <v>10</v>
      </c>
      <c r="H41" s="4">
        <f>_xlfn.STDEV.S(H30:H38)</f>
        <v>0.21246629943462766</v>
      </c>
    </row>
    <row r="43" spans="1:9" x14ac:dyDescent="0.35">
      <c r="G43" t="s">
        <v>11</v>
      </c>
      <c r="I43" t="s">
        <v>12</v>
      </c>
    </row>
    <row r="44" spans="1:9" x14ac:dyDescent="0.35">
      <c r="H44" s="5">
        <f>H40/4</f>
        <v>1.0738209444444444</v>
      </c>
      <c r="I44" s="5">
        <f>H41*2/4</f>
        <v>0.10623314971731383</v>
      </c>
    </row>
    <row r="47" spans="1:9" x14ac:dyDescent="0.35">
      <c r="F47" t="s">
        <v>28</v>
      </c>
      <c r="H47">
        <f>(H30-AVERAGE(H35:H38))/H30*100</f>
        <v>10.889577183319862</v>
      </c>
    </row>
    <row r="48" spans="1:9" ht="15" thickBot="1" x14ac:dyDescent="0.4">
      <c r="A48" t="s">
        <v>30</v>
      </c>
      <c r="F48" t="s">
        <v>28</v>
      </c>
      <c r="H48">
        <f>(AVERAGE(H30:H34)-AVERAGE(H35:H38))/AVERAGE(H30:H34)*100</f>
        <v>8.639173991572779</v>
      </c>
    </row>
    <row r="49" spans="1:8" ht="93.5" thickBot="1" x14ac:dyDescent="0.4">
      <c r="A49" s="7" t="s">
        <v>32</v>
      </c>
      <c r="B49" s="8">
        <v>1.4869000000000001</v>
      </c>
      <c r="F49" s="7" t="s">
        <v>32</v>
      </c>
      <c r="G49" s="8">
        <v>1.4685999999999999</v>
      </c>
    </row>
    <row r="51" spans="1:8" ht="15" thickBot="1" x14ac:dyDescent="0.4">
      <c r="A51" t="s">
        <v>31</v>
      </c>
      <c r="F51" t="s">
        <v>31</v>
      </c>
    </row>
    <row r="52" spans="1:8" ht="93.5" thickBot="1" x14ac:dyDescent="0.4">
      <c r="A52" s="7" t="s">
        <v>32</v>
      </c>
      <c r="B52" s="8">
        <v>1.4682999999999999</v>
      </c>
      <c r="F52" s="7" t="s">
        <v>32</v>
      </c>
      <c r="G52" s="8">
        <v>1.4751000000000001</v>
      </c>
    </row>
    <row r="54" spans="1:8" x14ac:dyDescent="0.35">
      <c r="A54" t="s">
        <v>35</v>
      </c>
      <c r="C54">
        <f>(B52-B49)/B49*100</f>
        <v>-1.2509247427533909</v>
      </c>
      <c r="H54">
        <f>(G52-G49)/G49*100</f>
        <v>0.4425983930273848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62C11-AA32-4215-BDBA-B0FD74310D15}">
  <dimension ref="A1:I53"/>
  <sheetViews>
    <sheetView tabSelected="1" topLeftCell="A40" workbookViewId="0">
      <selection activeCell="A53" sqref="A53:C53"/>
    </sheetView>
  </sheetViews>
  <sheetFormatPr defaultRowHeight="14.5" x14ac:dyDescent="0.35"/>
  <sheetData>
    <row r="1" spans="1:8" x14ac:dyDescent="0.35">
      <c r="A1" t="s">
        <v>13</v>
      </c>
      <c r="F1" t="s">
        <v>19</v>
      </c>
    </row>
    <row r="3" spans="1:8" ht="15.5" x14ac:dyDescent="0.35">
      <c r="A3" s="1" t="s">
        <v>2</v>
      </c>
      <c r="F3" s="1" t="s">
        <v>2</v>
      </c>
    </row>
    <row r="4" spans="1:8" ht="15.5" x14ac:dyDescent="0.35">
      <c r="A4" s="1" t="s">
        <v>3</v>
      </c>
      <c r="B4" s="1" t="s">
        <v>4</v>
      </c>
      <c r="C4" s="1" t="s">
        <v>5</v>
      </c>
      <c r="F4" s="1" t="s">
        <v>3</v>
      </c>
      <c r="G4" s="1" t="s">
        <v>4</v>
      </c>
      <c r="H4" s="1" t="s">
        <v>5</v>
      </c>
    </row>
    <row r="5" spans="1:8" ht="15.5" x14ac:dyDescent="0.35">
      <c r="A5" s="1">
        <v>0</v>
      </c>
      <c r="B5" s="1">
        <v>6.5</v>
      </c>
      <c r="C5" s="1">
        <v>40.329318999999998</v>
      </c>
      <c r="F5" s="1">
        <v>0</v>
      </c>
      <c r="G5" s="1">
        <v>0</v>
      </c>
      <c r="H5" s="1">
        <v>32.575623</v>
      </c>
    </row>
    <row r="6" spans="1:8" ht="15.5" x14ac:dyDescent="0.35">
      <c r="A6" s="1">
        <v>6.5</v>
      </c>
      <c r="B6" s="1">
        <v>0</v>
      </c>
      <c r="C6" s="1">
        <v>38.057170999999997</v>
      </c>
      <c r="F6" s="1">
        <v>3</v>
      </c>
      <c r="G6" s="1">
        <v>0</v>
      </c>
      <c r="H6" s="1">
        <v>33.034294000000003</v>
      </c>
    </row>
    <row r="7" spans="1:8" ht="15.5" x14ac:dyDescent="0.35">
      <c r="A7" s="1">
        <v>0</v>
      </c>
      <c r="B7" s="1">
        <v>0</v>
      </c>
      <c r="C7" s="1">
        <v>36.315024999999999</v>
      </c>
      <c r="F7" s="1">
        <v>0</v>
      </c>
      <c r="G7" s="1">
        <v>-3</v>
      </c>
      <c r="H7" s="1">
        <v>31.612431999999998</v>
      </c>
    </row>
    <row r="8" spans="1:8" ht="15.5" x14ac:dyDescent="0.35">
      <c r="A8" s="1">
        <v>-6.5</v>
      </c>
      <c r="B8" s="1">
        <v>0</v>
      </c>
      <c r="C8" s="1">
        <v>35.284199000000001</v>
      </c>
      <c r="F8" s="1">
        <v>-3</v>
      </c>
      <c r="G8" s="1">
        <v>0</v>
      </c>
      <c r="H8" s="1">
        <v>32.261012999999998</v>
      </c>
    </row>
    <row r="9" spans="1:8" ht="15.5" x14ac:dyDescent="0.35">
      <c r="A9" s="1">
        <v>0</v>
      </c>
      <c r="B9" s="1">
        <v>-6.5</v>
      </c>
      <c r="C9" s="1">
        <v>34.576542000000003</v>
      </c>
      <c r="F9" s="1">
        <v>0</v>
      </c>
      <c r="G9" s="1">
        <v>3</v>
      </c>
      <c r="H9" s="1">
        <v>34.836886999999997</v>
      </c>
    </row>
    <row r="10" spans="1:8" ht="15.5" x14ac:dyDescent="0.35">
      <c r="F10" s="1">
        <v>6.5</v>
      </c>
      <c r="G10" s="1">
        <v>0</v>
      </c>
      <c r="H10" s="1">
        <v>34.283352000000001</v>
      </c>
    </row>
    <row r="11" spans="1:8" ht="15.5" x14ac:dyDescent="0.35">
      <c r="A11" t="s">
        <v>14</v>
      </c>
      <c r="F11" s="1">
        <v>0</v>
      </c>
      <c r="G11" s="1">
        <v>-6.5</v>
      </c>
      <c r="H11" s="1">
        <v>31.143713000000002</v>
      </c>
    </row>
    <row r="12" spans="1:8" ht="15.5" x14ac:dyDescent="0.35">
      <c r="A12" s="1" t="s">
        <v>2</v>
      </c>
      <c r="F12" s="1">
        <v>-6.5</v>
      </c>
      <c r="G12" s="1">
        <v>0</v>
      </c>
      <c r="H12" s="1">
        <v>31.889506999999998</v>
      </c>
    </row>
    <row r="13" spans="1:8" ht="15.5" x14ac:dyDescent="0.35">
      <c r="A13" s="1" t="s">
        <v>3</v>
      </c>
      <c r="B13" s="1" t="s">
        <v>4</v>
      </c>
      <c r="C13" s="1" t="s">
        <v>5</v>
      </c>
      <c r="F13" s="1">
        <v>0</v>
      </c>
      <c r="G13" s="1">
        <v>6.5</v>
      </c>
      <c r="H13" s="1">
        <v>36.463554000000002</v>
      </c>
    </row>
    <row r="14" spans="1:8" ht="15.5" x14ac:dyDescent="0.35">
      <c r="A14" s="1">
        <v>0</v>
      </c>
      <c r="B14" s="1">
        <v>6.5</v>
      </c>
      <c r="C14" s="1">
        <v>36.411476</v>
      </c>
    </row>
    <row r="15" spans="1:8" ht="15.5" x14ac:dyDescent="0.35">
      <c r="A15" s="1">
        <v>6.5</v>
      </c>
      <c r="B15" s="1">
        <v>0</v>
      </c>
      <c r="C15" s="1">
        <v>34.255687999999999</v>
      </c>
      <c r="F15" t="s">
        <v>20</v>
      </c>
    </row>
    <row r="16" spans="1:8" ht="15.5" x14ac:dyDescent="0.35">
      <c r="A16" s="1">
        <v>0</v>
      </c>
      <c r="B16" s="1">
        <v>0</v>
      </c>
      <c r="C16" s="1">
        <v>32.543770000000002</v>
      </c>
      <c r="F16" s="1" t="s">
        <v>2</v>
      </c>
    </row>
    <row r="17" spans="1:8" ht="15.5" x14ac:dyDescent="0.35">
      <c r="A17" s="1">
        <v>-6.5</v>
      </c>
      <c r="B17" s="1">
        <v>0</v>
      </c>
      <c r="C17" s="1">
        <v>31.884186</v>
      </c>
      <c r="F17" s="1" t="s">
        <v>3</v>
      </c>
      <c r="G17" s="1" t="s">
        <v>4</v>
      </c>
      <c r="H17" s="1" t="s">
        <v>5</v>
      </c>
    </row>
    <row r="18" spans="1:8" ht="15.5" x14ac:dyDescent="0.35">
      <c r="A18" s="1">
        <v>0</v>
      </c>
      <c r="B18" s="1">
        <v>-6.5</v>
      </c>
      <c r="C18" s="1">
        <v>31.105861999999998</v>
      </c>
      <c r="F18" s="1">
        <v>0</v>
      </c>
      <c r="G18" s="1">
        <v>0</v>
      </c>
      <c r="H18" s="1">
        <v>28.054946999999999</v>
      </c>
    </row>
    <row r="19" spans="1:8" ht="15.5" x14ac:dyDescent="0.35">
      <c r="F19" s="1">
        <v>3</v>
      </c>
      <c r="G19" s="1">
        <v>0</v>
      </c>
      <c r="H19" s="1">
        <v>28.535578000000001</v>
      </c>
    </row>
    <row r="20" spans="1:8" ht="15.5" x14ac:dyDescent="0.35">
      <c r="A20" s="1" t="s">
        <v>15</v>
      </c>
      <c r="F20" s="1">
        <v>0</v>
      </c>
      <c r="G20" s="1">
        <v>-3</v>
      </c>
      <c r="H20" s="1">
        <v>27.256332</v>
      </c>
    </row>
    <row r="21" spans="1:8" ht="15.5" x14ac:dyDescent="0.35">
      <c r="F21" s="1">
        <v>-3</v>
      </c>
      <c r="G21" s="1">
        <v>0</v>
      </c>
      <c r="H21" s="1">
        <v>27.884104000000001</v>
      </c>
    </row>
    <row r="22" spans="1:8" ht="15.5" x14ac:dyDescent="0.35">
      <c r="A22" t="s">
        <v>6</v>
      </c>
      <c r="F22" s="1">
        <v>0</v>
      </c>
      <c r="G22" s="1">
        <v>3</v>
      </c>
      <c r="H22" s="1">
        <v>30.271923000000001</v>
      </c>
    </row>
    <row r="23" spans="1:8" ht="15.5" x14ac:dyDescent="0.35">
      <c r="A23" s="1" t="s">
        <v>3</v>
      </c>
      <c r="B23" s="1" t="s">
        <v>4</v>
      </c>
      <c r="C23" t="s">
        <v>16</v>
      </c>
      <c r="F23" s="1">
        <v>6.5</v>
      </c>
      <c r="G23" s="1">
        <v>0</v>
      </c>
      <c r="H23" s="1">
        <v>30.235336</v>
      </c>
    </row>
    <row r="24" spans="1:8" ht="15.5" x14ac:dyDescent="0.35">
      <c r="A24" s="1">
        <v>0</v>
      </c>
      <c r="B24" s="1">
        <v>6.5</v>
      </c>
      <c r="C24">
        <f>C5-C14</f>
        <v>3.9178429999999977</v>
      </c>
      <c r="F24" s="1">
        <v>0</v>
      </c>
      <c r="G24" s="1">
        <v>-6.5</v>
      </c>
      <c r="H24" s="1">
        <v>27.212322</v>
      </c>
    </row>
    <row r="25" spans="1:8" ht="15.5" x14ac:dyDescent="0.35">
      <c r="A25" s="1">
        <v>6.5</v>
      </c>
      <c r="B25" s="1">
        <v>0</v>
      </c>
      <c r="C25">
        <f t="shared" ref="C25:C28" si="0">C6-C15</f>
        <v>3.8014829999999975</v>
      </c>
      <c r="F25" s="1">
        <v>-6.5</v>
      </c>
      <c r="G25" s="1">
        <v>0</v>
      </c>
      <c r="H25" s="1">
        <v>27.928946</v>
      </c>
    </row>
    <row r="26" spans="1:8" ht="15.5" x14ac:dyDescent="0.35">
      <c r="A26" s="1">
        <v>0</v>
      </c>
      <c r="B26" s="1">
        <v>0</v>
      </c>
      <c r="C26">
        <f t="shared" si="0"/>
        <v>3.7712549999999965</v>
      </c>
      <c r="F26" s="6">
        <v>0</v>
      </c>
      <c r="G26" s="6">
        <v>6.5</v>
      </c>
      <c r="H26" s="6">
        <v>32.371291999999997</v>
      </c>
    </row>
    <row r="27" spans="1:8" ht="15.5" x14ac:dyDescent="0.35">
      <c r="A27" s="1">
        <v>-6.5</v>
      </c>
      <c r="B27" s="1">
        <v>0</v>
      </c>
      <c r="C27">
        <f t="shared" si="0"/>
        <v>3.4000130000000013</v>
      </c>
    </row>
    <row r="28" spans="1:8" ht="15.5" x14ac:dyDescent="0.35">
      <c r="A28" s="1">
        <v>0</v>
      </c>
      <c r="B28" s="1">
        <v>-6.5</v>
      </c>
      <c r="C28">
        <f t="shared" si="0"/>
        <v>3.4706800000000051</v>
      </c>
      <c r="F28" t="s">
        <v>6</v>
      </c>
    </row>
    <row r="29" spans="1:8" ht="15.5" x14ac:dyDescent="0.35">
      <c r="F29" s="1" t="s">
        <v>3</v>
      </c>
      <c r="G29" s="1" t="s">
        <v>4</v>
      </c>
    </row>
    <row r="30" spans="1:8" ht="15.5" x14ac:dyDescent="0.35">
      <c r="B30" t="s">
        <v>9</v>
      </c>
      <c r="C30" s="4">
        <f>AVERAGE(C24:C28)</f>
        <v>3.6722547999999997</v>
      </c>
      <c r="F30" s="1">
        <v>0</v>
      </c>
      <c r="G30" s="1">
        <v>0</v>
      </c>
      <c r="H30">
        <f>H5-H18</f>
        <v>4.5206760000000017</v>
      </c>
    </row>
    <row r="31" spans="1:8" ht="15.5" x14ac:dyDescent="0.35">
      <c r="B31" t="s">
        <v>10</v>
      </c>
      <c r="C31" s="4">
        <f>_xlfn.STDEV.S(C24:C28)</f>
        <v>0.22447857855305189</v>
      </c>
      <c r="F31" s="1">
        <v>3</v>
      </c>
      <c r="G31" s="1">
        <v>0</v>
      </c>
      <c r="H31">
        <f t="shared" ref="H31:H38" si="1">H6-H19</f>
        <v>4.4987160000000017</v>
      </c>
    </row>
    <row r="32" spans="1:8" ht="15.5" x14ac:dyDescent="0.35">
      <c r="F32" s="1">
        <v>0</v>
      </c>
      <c r="G32" s="1">
        <v>-3</v>
      </c>
      <c r="H32">
        <f t="shared" si="1"/>
        <v>4.3560999999999979</v>
      </c>
    </row>
    <row r="33" spans="1:9" ht="15.5" x14ac:dyDescent="0.35">
      <c r="B33" t="s">
        <v>17</v>
      </c>
      <c r="F33" s="1">
        <v>-3</v>
      </c>
      <c r="G33" s="1">
        <v>0</v>
      </c>
      <c r="H33">
        <f t="shared" si="1"/>
        <v>4.3769089999999977</v>
      </c>
    </row>
    <row r="34" spans="1:9" ht="15.5" x14ac:dyDescent="0.35">
      <c r="C34" s="5">
        <f>C30/4</f>
        <v>0.91806369999999993</v>
      </c>
      <c r="F34" s="1">
        <v>0</v>
      </c>
      <c r="G34" s="1">
        <v>3</v>
      </c>
      <c r="H34">
        <f t="shared" si="1"/>
        <v>4.5649639999999962</v>
      </c>
    </row>
    <row r="35" spans="1:9" ht="15.5" x14ac:dyDescent="0.35">
      <c r="B35" t="s">
        <v>18</v>
      </c>
      <c r="C35" s="5">
        <f>C31*2/4</f>
        <v>0.11223928927652595</v>
      </c>
      <c r="F35" s="1">
        <v>6.5</v>
      </c>
      <c r="G35" s="1">
        <v>0</v>
      </c>
      <c r="H35">
        <f t="shared" si="1"/>
        <v>4.0480160000000005</v>
      </c>
    </row>
    <row r="36" spans="1:9" ht="15.5" x14ac:dyDescent="0.35">
      <c r="F36" s="1">
        <v>0</v>
      </c>
      <c r="G36" s="1">
        <v>-6.5</v>
      </c>
      <c r="H36">
        <f t="shared" si="1"/>
        <v>3.9313910000000014</v>
      </c>
    </row>
    <row r="37" spans="1:9" ht="15.5" x14ac:dyDescent="0.35">
      <c r="B37" t="s">
        <v>28</v>
      </c>
      <c r="C37">
        <f>(C26-AVERAGE(C24:C25,C27:C28))/C26*100</f>
        <v>3.2814076481170371</v>
      </c>
      <c r="F37" s="1">
        <v>-6.5</v>
      </c>
      <c r="G37" s="1">
        <v>0</v>
      </c>
      <c r="H37">
        <f t="shared" si="1"/>
        <v>3.9605609999999984</v>
      </c>
    </row>
    <row r="38" spans="1:9" ht="15.5" x14ac:dyDescent="0.35">
      <c r="B38" t="s">
        <v>29</v>
      </c>
      <c r="F38" s="1">
        <v>0</v>
      </c>
      <c r="G38" s="1">
        <v>6.5</v>
      </c>
      <c r="H38">
        <f t="shared" si="1"/>
        <v>4.0922620000000052</v>
      </c>
    </row>
    <row r="40" spans="1:9" x14ac:dyDescent="0.35">
      <c r="G40" t="s">
        <v>9</v>
      </c>
      <c r="H40" s="4">
        <f>AVERAGE(H30:H38)</f>
        <v>4.261066111111111</v>
      </c>
    </row>
    <row r="41" spans="1:9" x14ac:dyDescent="0.35">
      <c r="G41" t="s">
        <v>10</v>
      </c>
      <c r="H41" s="4">
        <f>_xlfn.STDEV.S(H30:H38)</f>
        <v>0.25287197461731636</v>
      </c>
    </row>
    <row r="43" spans="1:9" x14ac:dyDescent="0.35">
      <c r="G43" t="s">
        <v>11</v>
      </c>
      <c r="I43" t="s">
        <v>12</v>
      </c>
    </row>
    <row r="44" spans="1:9" x14ac:dyDescent="0.35">
      <c r="H44" s="5">
        <f>H40/4</f>
        <v>1.0652665277777777</v>
      </c>
      <c r="I44" s="5">
        <f>H41*2/4</f>
        <v>0.12643598730865818</v>
      </c>
    </row>
    <row r="47" spans="1:9" x14ac:dyDescent="0.35">
      <c r="F47" t="s">
        <v>28</v>
      </c>
      <c r="H47">
        <f>(H30-AVERAGE(H35:H38))/H30*100</f>
        <v>11.339421360876118</v>
      </c>
    </row>
    <row r="48" spans="1:9" ht="15" thickBot="1" x14ac:dyDescent="0.4">
      <c r="A48" t="s">
        <v>30</v>
      </c>
      <c r="F48" t="s">
        <v>33</v>
      </c>
    </row>
    <row r="49" spans="1:8" ht="93.5" thickBot="1" x14ac:dyDescent="0.4">
      <c r="A49" s="7" t="s">
        <v>32</v>
      </c>
      <c r="B49" s="8">
        <v>1.4697</v>
      </c>
      <c r="F49" s="7" t="s">
        <v>32</v>
      </c>
      <c r="G49" s="8">
        <v>1.4823999999999999</v>
      </c>
    </row>
    <row r="50" spans="1:8" ht="15" thickBot="1" x14ac:dyDescent="0.4">
      <c r="A50" t="s">
        <v>31</v>
      </c>
      <c r="F50" t="s">
        <v>34</v>
      </c>
    </row>
    <row r="51" spans="1:8" ht="93.5" thickBot="1" x14ac:dyDescent="0.4">
      <c r="A51" s="7" t="s">
        <v>32</v>
      </c>
      <c r="B51" s="8">
        <v>1.4857</v>
      </c>
      <c r="F51" s="7" t="s">
        <v>32</v>
      </c>
      <c r="G51" s="8">
        <v>1.488</v>
      </c>
    </row>
    <row r="53" spans="1:8" x14ac:dyDescent="0.35">
      <c r="A53" t="s">
        <v>35</v>
      </c>
      <c r="C53">
        <f>(B51-B49)/B49*100</f>
        <v>1.0886575491596935</v>
      </c>
      <c r="H53">
        <f>(G51-G49)/G49*100</f>
        <v>0.37776578521317117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07D15-BACA-4007-94F0-8411A7F31A0E}">
  <dimension ref="A1:D55"/>
  <sheetViews>
    <sheetView topLeftCell="A44" workbookViewId="0">
      <selection activeCell="A55" sqref="A55:C55"/>
    </sheetView>
  </sheetViews>
  <sheetFormatPr defaultRowHeight="14.5" x14ac:dyDescent="0.35"/>
  <sheetData>
    <row r="1" spans="1:3" x14ac:dyDescent="0.35">
      <c r="A1" t="s">
        <v>21</v>
      </c>
    </row>
    <row r="3" spans="1:3" ht="15.5" x14ac:dyDescent="0.35">
      <c r="A3" s="1" t="s">
        <v>2</v>
      </c>
    </row>
    <row r="4" spans="1:3" ht="15.5" x14ac:dyDescent="0.35">
      <c r="A4" s="1" t="s">
        <v>3</v>
      </c>
      <c r="B4" s="1" t="s">
        <v>4</v>
      </c>
      <c r="C4" s="1" t="s">
        <v>5</v>
      </c>
    </row>
    <row r="5" spans="1:3" ht="15.5" x14ac:dyDescent="0.35">
      <c r="A5" s="1">
        <v>0</v>
      </c>
      <c r="B5" s="1">
        <v>0</v>
      </c>
      <c r="C5" s="1">
        <v>266.39605699999998</v>
      </c>
    </row>
    <row r="6" spans="1:3" ht="15.5" x14ac:dyDescent="0.35">
      <c r="A6" s="1">
        <v>3</v>
      </c>
      <c r="B6" s="1">
        <v>0</v>
      </c>
      <c r="C6" s="1">
        <v>265.70257600000002</v>
      </c>
    </row>
    <row r="7" spans="1:3" ht="15.5" x14ac:dyDescent="0.35">
      <c r="A7" s="1">
        <v>0</v>
      </c>
      <c r="B7" s="1">
        <v>-3</v>
      </c>
      <c r="C7" s="1">
        <v>266.47674599999999</v>
      </c>
    </row>
    <row r="8" spans="1:3" ht="15.5" x14ac:dyDescent="0.35">
      <c r="A8" s="1">
        <v>-3</v>
      </c>
      <c r="B8" s="1">
        <v>0</v>
      </c>
      <c r="C8" s="1">
        <v>266.57601899999997</v>
      </c>
    </row>
    <row r="9" spans="1:3" ht="15.5" x14ac:dyDescent="0.35">
      <c r="A9" s="1">
        <v>0</v>
      </c>
      <c r="B9" s="1">
        <v>3</v>
      </c>
      <c r="C9" s="1">
        <v>266.187927</v>
      </c>
    </row>
    <row r="10" spans="1:3" ht="15.5" x14ac:dyDescent="0.35">
      <c r="A10" s="1">
        <v>6.5</v>
      </c>
      <c r="B10" s="1">
        <v>0</v>
      </c>
      <c r="C10" s="1">
        <v>264.52432299999998</v>
      </c>
    </row>
    <row r="11" spans="1:3" ht="15.5" x14ac:dyDescent="0.35">
      <c r="A11" s="1">
        <v>0</v>
      </c>
      <c r="B11" s="1">
        <v>-6.5</v>
      </c>
      <c r="C11" s="1">
        <v>266.63095099999998</v>
      </c>
    </row>
    <row r="12" spans="1:3" ht="15.5" x14ac:dyDescent="0.35">
      <c r="A12" s="1">
        <v>-6.5</v>
      </c>
      <c r="B12" s="1">
        <v>0</v>
      </c>
      <c r="C12" s="1">
        <v>266.788544</v>
      </c>
    </row>
    <row r="13" spans="1:3" ht="15.5" x14ac:dyDescent="0.35">
      <c r="A13" s="1">
        <v>0</v>
      </c>
      <c r="B13" s="1">
        <v>6.5</v>
      </c>
      <c r="C13" s="1">
        <v>266.32183800000001</v>
      </c>
    </row>
    <row r="14" spans="1:3" ht="15.5" x14ac:dyDescent="0.35">
      <c r="A14" s="1"/>
      <c r="B14" s="1"/>
      <c r="C14" s="1"/>
    </row>
    <row r="15" spans="1:3" x14ac:dyDescent="0.35">
      <c r="A15" t="s">
        <v>22</v>
      </c>
    </row>
    <row r="16" spans="1:3" ht="15.5" x14ac:dyDescent="0.35">
      <c r="A16" s="1" t="s">
        <v>2</v>
      </c>
    </row>
    <row r="17" spans="1:3" ht="15.5" x14ac:dyDescent="0.35">
      <c r="A17" s="1" t="s">
        <v>3</v>
      </c>
      <c r="B17" s="1" t="s">
        <v>4</v>
      </c>
      <c r="C17" s="1" t="s">
        <v>5</v>
      </c>
    </row>
    <row r="18" spans="1:3" ht="15.5" x14ac:dyDescent="0.35">
      <c r="A18" s="1">
        <v>0</v>
      </c>
      <c r="B18" s="1">
        <v>0</v>
      </c>
      <c r="C18" s="1">
        <v>261.660706</v>
      </c>
    </row>
    <row r="19" spans="1:3" ht="15.5" x14ac:dyDescent="0.35">
      <c r="A19" s="1">
        <v>3</v>
      </c>
      <c r="B19" s="1">
        <v>0</v>
      </c>
      <c r="C19" s="1">
        <v>261.18768299999999</v>
      </c>
    </row>
    <row r="20" spans="1:3" ht="15.5" x14ac:dyDescent="0.35">
      <c r="A20" s="1">
        <v>0</v>
      </c>
      <c r="B20" s="1">
        <v>-3</v>
      </c>
      <c r="C20" s="1">
        <v>261.93594400000001</v>
      </c>
    </row>
    <row r="21" spans="1:3" ht="15.5" x14ac:dyDescent="0.35">
      <c r="A21" s="1">
        <v>-3</v>
      </c>
      <c r="B21" s="1">
        <v>0</v>
      </c>
      <c r="C21" s="1">
        <v>262.06289700000002</v>
      </c>
    </row>
    <row r="22" spans="1:3" ht="15.5" x14ac:dyDescent="0.35">
      <c r="A22" s="1">
        <v>0</v>
      </c>
      <c r="B22" s="1">
        <v>3</v>
      </c>
      <c r="C22" s="1">
        <v>261.61648600000001</v>
      </c>
    </row>
    <row r="23" spans="1:3" ht="15.5" x14ac:dyDescent="0.35">
      <c r="A23" s="1">
        <v>6.5</v>
      </c>
      <c r="B23" s="1">
        <v>0</v>
      </c>
      <c r="C23" s="1">
        <v>260.51580799999999</v>
      </c>
    </row>
    <row r="24" spans="1:3" ht="15.5" x14ac:dyDescent="0.35">
      <c r="A24" s="1">
        <v>0</v>
      </c>
      <c r="B24" s="1">
        <v>-6.5</v>
      </c>
      <c r="C24" s="1">
        <v>262.539917</v>
      </c>
    </row>
    <row r="25" spans="1:3" ht="15.5" x14ac:dyDescent="0.35">
      <c r="A25" s="1">
        <v>-6.5</v>
      </c>
      <c r="B25" s="1">
        <v>0</v>
      </c>
      <c r="C25" s="1">
        <v>262.65741000000003</v>
      </c>
    </row>
    <row r="26" spans="1:3" ht="15.5" x14ac:dyDescent="0.35">
      <c r="A26" s="1">
        <v>0</v>
      </c>
      <c r="B26" s="1">
        <v>6.5</v>
      </c>
      <c r="C26" s="1">
        <v>262.234802</v>
      </c>
    </row>
    <row r="28" spans="1:3" x14ac:dyDescent="0.35">
      <c r="A28" t="s">
        <v>6</v>
      </c>
    </row>
    <row r="29" spans="1:3" ht="15.5" x14ac:dyDescent="0.35">
      <c r="A29" s="1" t="s">
        <v>3</v>
      </c>
      <c r="B29" s="1" t="s">
        <v>4</v>
      </c>
      <c r="C29" t="s">
        <v>25</v>
      </c>
    </row>
    <row r="30" spans="1:3" ht="15.5" x14ac:dyDescent="0.35">
      <c r="A30" s="1">
        <v>0</v>
      </c>
      <c r="B30" s="1">
        <v>0</v>
      </c>
      <c r="C30">
        <f>C5-C18</f>
        <v>4.7353509999999801</v>
      </c>
    </row>
    <row r="31" spans="1:3" ht="15.5" x14ac:dyDescent="0.35">
      <c r="A31" s="1">
        <v>3</v>
      </c>
      <c r="B31" s="1">
        <v>0</v>
      </c>
      <c r="C31">
        <f t="shared" ref="C31:C38" si="0">C6-C19</f>
        <v>4.5148930000000291</v>
      </c>
    </row>
    <row r="32" spans="1:3" ht="15.5" x14ac:dyDescent="0.35">
      <c r="A32" s="1">
        <v>0</v>
      </c>
      <c r="B32" s="1">
        <v>-3</v>
      </c>
      <c r="C32">
        <f t="shared" si="0"/>
        <v>4.5408019999999851</v>
      </c>
    </row>
    <row r="33" spans="1:4" ht="15.5" x14ac:dyDescent="0.35">
      <c r="A33" s="1">
        <v>-3</v>
      </c>
      <c r="B33" s="1">
        <v>0</v>
      </c>
      <c r="C33">
        <f t="shared" si="0"/>
        <v>4.513121999999953</v>
      </c>
    </row>
    <row r="34" spans="1:4" ht="15.5" x14ac:dyDescent="0.35">
      <c r="A34" s="1">
        <v>0</v>
      </c>
      <c r="B34" s="1">
        <v>3</v>
      </c>
      <c r="C34">
        <f t="shared" si="0"/>
        <v>4.571440999999993</v>
      </c>
    </row>
    <row r="35" spans="1:4" ht="15.5" x14ac:dyDescent="0.35">
      <c r="A35" s="1">
        <v>6.5</v>
      </c>
      <c r="B35" s="1">
        <v>0</v>
      </c>
      <c r="C35">
        <f t="shared" si="0"/>
        <v>4.0085149999999885</v>
      </c>
    </row>
    <row r="36" spans="1:4" ht="15.5" x14ac:dyDescent="0.35">
      <c r="A36" s="1">
        <v>0</v>
      </c>
      <c r="B36" s="1">
        <v>-6.5</v>
      </c>
      <c r="C36">
        <f t="shared" si="0"/>
        <v>4.0910339999999792</v>
      </c>
    </row>
    <row r="37" spans="1:4" ht="15.5" x14ac:dyDescent="0.35">
      <c r="A37" s="1">
        <v>-6.5</v>
      </c>
      <c r="B37" s="1">
        <v>0</v>
      </c>
      <c r="C37">
        <f t="shared" si="0"/>
        <v>4.1311339999999745</v>
      </c>
    </row>
    <row r="38" spans="1:4" ht="15.5" x14ac:dyDescent="0.35">
      <c r="A38" s="1">
        <v>0</v>
      </c>
      <c r="B38" s="1">
        <v>6.5</v>
      </c>
      <c r="C38">
        <f t="shared" si="0"/>
        <v>4.0870360000000119</v>
      </c>
    </row>
    <row r="40" spans="1:4" x14ac:dyDescent="0.35">
      <c r="B40" t="s">
        <v>9</v>
      </c>
      <c r="C40" s="4">
        <f>AVERAGE(C30:C38)</f>
        <v>4.3548142222222106</v>
      </c>
    </row>
    <row r="41" spans="1:4" x14ac:dyDescent="0.35">
      <c r="B41" t="s">
        <v>10</v>
      </c>
      <c r="C41" s="4">
        <f>_xlfn.STDEV.S(C30:C38)</f>
        <v>0.2711675211542558</v>
      </c>
    </row>
    <row r="43" spans="1:4" x14ac:dyDescent="0.35">
      <c r="B43" t="s">
        <v>11</v>
      </c>
    </row>
    <row r="44" spans="1:4" x14ac:dyDescent="0.35">
      <c r="C44" s="5">
        <f>C40/4</f>
        <v>1.0887035555555526</v>
      </c>
    </row>
    <row r="45" spans="1:4" x14ac:dyDescent="0.35">
      <c r="B45" t="s">
        <v>23</v>
      </c>
      <c r="C45" s="5">
        <f>C41*2/4</f>
        <v>0.1355837605771279</v>
      </c>
      <c r="D45" t="s">
        <v>24</v>
      </c>
    </row>
    <row r="48" spans="1:4" x14ac:dyDescent="0.35">
      <c r="A48" t="s">
        <v>28</v>
      </c>
      <c r="C48">
        <f>(C30-AVERAGE(C35:C39))/C30*100</f>
        <v>13.851586714479968</v>
      </c>
    </row>
    <row r="50" spans="1:3" ht="15" thickBot="1" x14ac:dyDescent="0.4">
      <c r="A50" t="s">
        <v>30</v>
      </c>
    </row>
    <row r="51" spans="1:3" ht="93.5" thickBot="1" x14ac:dyDescent="0.4">
      <c r="A51" s="7" t="s">
        <v>32</v>
      </c>
      <c r="B51" s="8">
        <v>1.4608000000000001</v>
      </c>
    </row>
    <row r="52" spans="1:3" ht="15" thickBot="1" x14ac:dyDescent="0.4"/>
    <row r="53" spans="1:3" ht="93.5" thickBot="1" x14ac:dyDescent="0.4">
      <c r="A53" s="7" t="s">
        <v>32</v>
      </c>
      <c r="B53" s="8">
        <v>1.4607000000000001</v>
      </c>
    </row>
    <row r="55" spans="1:3" x14ac:dyDescent="0.35">
      <c r="A55" t="s">
        <v>35</v>
      </c>
      <c r="C55">
        <f>(B53-B51)/B51*100</f>
        <v>-6.8455640744789822E-3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49FA7-C461-4258-978D-2D4CF81D2F48}">
  <dimension ref="A1:D55"/>
  <sheetViews>
    <sheetView topLeftCell="A44" workbookViewId="0">
      <selection activeCell="C55" sqref="C55"/>
    </sheetView>
  </sheetViews>
  <sheetFormatPr defaultRowHeight="14.5" x14ac:dyDescent="0.35"/>
  <sheetData>
    <row r="1" spans="1:3" x14ac:dyDescent="0.35">
      <c r="A1" t="s">
        <v>26</v>
      </c>
    </row>
    <row r="2" spans="1:3" ht="15.5" x14ac:dyDescent="0.35">
      <c r="A2" s="1" t="s">
        <v>2</v>
      </c>
    </row>
    <row r="3" spans="1:3" ht="15.5" x14ac:dyDescent="0.35">
      <c r="A3" s="1" t="s">
        <v>3</v>
      </c>
      <c r="B3" s="1" t="s">
        <v>4</v>
      </c>
      <c r="C3" s="1" t="s">
        <v>5</v>
      </c>
    </row>
    <row r="4" spans="1:3" ht="15.5" x14ac:dyDescent="0.35">
      <c r="A4" s="1">
        <v>0</v>
      </c>
      <c r="B4" s="1">
        <v>0</v>
      </c>
      <c r="C4" s="1">
        <v>315.37558000000001</v>
      </c>
    </row>
    <row r="5" spans="1:3" ht="15.5" x14ac:dyDescent="0.35">
      <c r="A5" s="1">
        <v>3</v>
      </c>
      <c r="B5" s="1">
        <v>0</v>
      </c>
      <c r="C5" s="1">
        <v>315.26760899999999</v>
      </c>
    </row>
    <row r="6" spans="1:3" ht="15.5" x14ac:dyDescent="0.35">
      <c r="A6" s="1">
        <v>0</v>
      </c>
      <c r="B6" s="1">
        <v>-3</v>
      </c>
      <c r="C6" s="1">
        <v>314.74945100000002</v>
      </c>
    </row>
    <row r="7" spans="1:3" ht="15.5" x14ac:dyDescent="0.35">
      <c r="A7" s="1">
        <v>-3</v>
      </c>
      <c r="B7" s="1">
        <v>0</v>
      </c>
      <c r="C7" s="1">
        <v>315.29260299999999</v>
      </c>
    </row>
    <row r="8" spans="1:3" ht="15.5" x14ac:dyDescent="0.35">
      <c r="A8" s="1">
        <v>0</v>
      </c>
      <c r="B8" s="1">
        <v>3</v>
      </c>
      <c r="C8" s="1">
        <v>315.627838</v>
      </c>
    </row>
    <row r="9" spans="1:3" ht="15.5" x14ac:dyDescent="0.35">
      <c r="A9" s="1">
        <v>6.5</v>
      </c>
      <c r="B9" s="1">
        <v>0</v>
      </c>
      <c r="C9" s="1">
        <v>314.09466600000002</v>
      </c>
    </row>
    <row r="10" spans="1:3" ht="15.5" x14ac:dyDescent="0.35">
      <c r="A10" s="1">
        <v>0</v>
      </c>
      <c r="B10" s="1">
        <v>-6.5</v>
      </c>
      <c r="C10" s="1">
        <v>312.47039799999999</v>
      </c>
    </row>
    <row r="11" spans="1:3" ht="15.5" x14ac:dyDescent="0.35">
      <c r="A11" s="1">
        <v>-6.5</v>
      </c>
      <c r="B11" s="1">
        <v>0</v>
      </c>
      <c r="C11" s="1">
        <v>313.25628699999999</v>
      </c>
    </row>
    <row r="12" spans="1:3" ht="15.5" x14ac:dyDescent="0.35">
      <c r="A12" s="1">
        <v>0</v>
      </c>
      <c r="B12" s="1">
        <v>6.5</v>
      </c>
      <c r="C12" s="1">
        <v>314.23736600000001</v>
      </c>
    </row>
    <row r="14" spans="1:3" x14ac:dyDescent="0.35">
      <c r="A14" t="s">
        <v>27</v>
      </c>
    </row>
    <row r="15" spans="1:3" ht="15.5" x14ac:dyDescent="0.35">
      <c r="A15" s="1" t="s">
        <v>2</v>
      </c>
    </row>
    <row r="16" spans="1:3" ht="15.5" x14ac:dyDescent="0.35">
      <c r="A16" s="1" t="s">
        <v>3</v>
      </c>
      <c r="B16" s="1" t="s">
        <v>4</v>
      </c>
      <c r="C16" s="1" t="s">
        <v>5</v>
      </c>
    </row>
    <row r="17" spans="1:3" ht="15.5" x14ac:dyDescent="0.35">
      <c r="A17" s="1">
        <v>0</v>
      </c>
      <c r="B17" s="1">
        <v>0</v>
      </c>
      <c r="C17" s="1">
        <v>310.60638399999999</v>
      </c>
    </row>
    <row r="18" spans="1:3" ht="15.5" x14ac:dyDescent="0.35">
      <c r="A18" s="1">
        <v>3</v>
      </c>
      <c r="B18" s="1">
        <v>0</v>
      </c>
      <c r="C18" s="1">
        <v>310.70797700000003</v>
      </c>
    </row>
    <row r="19" spans="1:3" ht="15.5" x14ac:dyDescent="0.35">
      <c r="A19" s="1">
        <v>0</v>
      </c>
      <c r="B19" s="1">
        <v>-3</v>
      </c>
      <c r="C19" s="1">
        <v>310.14044200000001</v>
      </c>
    </row>
    <row r="20" spans="1:3" ht="15.5" x14ac:dyDescent="0.35">
      <c r="A20" s="1">
        <v>-3</v>
      </c>
      <c r="B20" s="1">
        <v>0</v>
      </c>
      <c r="C20" s="1">
        <v>310.81130999999999</v>
      </c>
    </row>
    <row r="21" spans="1:3" ht="15.5" x14ac:dyDescent="0.35">
      <c r="A21" s="1">
        <v>0</v>
      </c>
      <c r="B21" s="1">
        <v>3</v>
      </c>
      <c r="C21" s="1">
        <v>311.183807</v>
      </c>
    </row>
    <row r="22" spans="1:3" ht="15.5" x14ac:dyDescent="0.35">
      <c r="A22" s="1">
        <v>6.5</v>
      </c>
      <c r="B22" s="1">
        <v>0</v>
      </c>
      <c r="C22" s="1">
        <v>309.94842499999999</v>
      </c>
    </row>
    <row r="23" spans="1:3" ht="15.5" x14ac:dyDescent="0.35">
      <c r="A23" s="1">
        <v>0</v>
      </c>
      <c r="B23" s="1">
        <v>-6.5</v>
      </c>
      <c r="C23" s="1">
        <v>308.46670499999999</v>
      </c>
    </row>
    <row r="24" spans="1:3" ht="15.5" x14ac:dyDescent="0.35">
      <c r="A24" s="1">
        <v>-6.5</v>
      </c>
      <c r="B24" s="1">
        <v>0</v>
      </c>
      <c r="C24" s="1">
        <v>309.24127199999998</v>
      </c>
    </row>
    <row r="25" spans="1:3" ht="15.5" x14ac:dyDescent="0.35">
      <c r="A25" s="1">
        <v>0</v>
      </c>
      <c r="B25" s="1">
        <v>6.5</v>
      </c>
      <c r="C25" s="1">
        <v>310.309753</v>
      </c>
    </row>
    <row r="26" spans="1:3" ht="15.5" x14ac:dyDescent="0.35">
      <c r="A26" s="1"/>
    </row>
    <row r="27" spans="1:3" x14ac:dyDescent="0.35">
      <c r="A27" t="s">
        <v>6</v>
      </c>
    </row>
    <row r="28" spans="1:3" ht="15.5" x14ac:dyDescent="0.35">
      <c r="A28" s="1" t="s">
        <v>3</v>
      </c>
      <c r="B28" s="1" t="s">
        <v>4</v>
      </c>
      <c r="C28" t="s">
        <v>25</v>
      </c>
    </row>
    <row r="29" spans="1:3" ht="15.5" x14ac:dyDescent="0.35">
      <c r="A29" s="1">
        <v>0</v>
      </c>
      <c r="B29" s="1">
        <v>0</v>
      </c>
      <c r="C29">
        <f>C4-C17</f>
        <v>4.7691960000000222</v>
      </c>
    </row>
    <row r="30" spans="1:3" ht="15.5" x14ac:dyDescent="0.35">
      <c r="A30" s="1">
        <v>3</v>
      </c>
      <c r="B30" s="1">
        <v>0</v>
      </c>
      <c r="C30">
        <f t="shared" ref="C30:C37" si="0">C5-C18</f>
        <v>4.559631999999965</v>
      </c>
    </row>
    <row r="31" spans="1:3" ht="15.5" x14ac:dyDescent="0.35">
      <c r="A31" s="1">
        <v>0</v>
      </c>
      <c r="B31" s="1">
        <v>-3</v>
      </c>
      <c r="C31">
        <f t="shared" si="0"/>
        <v>4.6090090000000146</v>
      </c>
    </row>
    <row r="32" spans="1:3" ht="15.5" x14ac:dyDescent="0.35">
      <c r="A32" s="1">
        <v>-3</v>
      </c>
      <c r="B32" s="1">
        <v>0</v>
      </c>
      <c r="C32">
        <f t="shared" si="0"/>
        <v>4.4812929999999938</v>
      </c>
    </row>
    <row r="33" spans="1:4" ht="15.5" x14ac:dyDescent="0.35">
      <c r="A33" s="1">
        <v>0</v>
      </c>
      <c r="B33" s="1">
        <v>3</v>
      </c>
      <c r="C33">
        <f t="shared" si="0"/>
        <v>4.4440309999999954</v>
      </c>
    </row>
    <row r="34" spans="1:4" ht="15.5" x14ac:dyDescent="0.35">
      <c r="A34" s="1">
        <v>6.5</v>
      </c>
      <c r="B34" s="1">
        <v>0</v>
      </c>
      <c r="C34">
        <f t="shared" si="0"/>
        <v>4.1462410000000318</v>
      </c>
    </row>
    <row r="35" spans="1:4" ht="15.5" x14ac:dyDescent="0.35">
      <c r="A35" s="1">
        <v>0</v>
      </c>
      <c r="B35" s="1">
        <v>-6.5</v>
      </c>
      <c r="C35">
        <f t="shared" si="0"/>
        <v>4.0036929999999984</v>
      </c>
    </row>
    <row r="36" spans="1:4" ht="15.5" x14ac:dyDescent="0.35">
      <c r="A36" s="1">
        <v>-6.5</v>
      </c>
      <c r="B36" s="1">
        <v>0</v>
      </c>
      <c r="C36">
        <f t="shared" si="0"/>
        <v>4.0150150000000053</v>
      </c>
    </row>
    <row r="37" spans="1:4" ht="15.5" x14ac:dyDescent="0.35">
      <c r="A37" s="1">
        <v>0</v>
      </c>
      <c r="B37" s="1">
        <v>6.5</v>
      </c>
      <c r="C37">
        <f t="shared" si="0"/>
        <v>3.927613000000008</v>
      </c>
    </row>
    <row r="39" spans="1:4" x14ac:dyDescent="0.35">
      <c r="B39" t="s">
        <v>9</v>
      </c>
      <c r="C39" s="4">
        <f>AVERAGE(C29:C37)</f>
        <v>4.3284136666666706</v>
      </c>
    </row>
    <row r="40" spans="1:4" x14ac:dyDescent="0.35">
      <c r="B40" t="s">
        <v>10</v>
      </c>
      <c r="C40" s="4">
        <f>_xlfn.STDEV.S(C29:C37)</f>
        <v>0.30836554464101296</v>
      </c>
    </row>
    <row r="42" spans="1:4" x14ac:dyDescent="0.35">
      <c r="B42" t="s">
        <v>11</v>
      </c>
    </row>
    <row r="43" spans="1:4" x14ac:dyDescent="0.35">
      <c r="C43" s="5">
        <f>C39/4</f>
        <v>1.0821034166666677</v>
      </c>
    </row>
    <row r="44" spans="1:4" x14ac:dyDescent="0.35">
      <c r="B44" t="s">
        <v>23</v>
      </c>
      <c r="C44" s="5">
        <f>C40*2/4</f>
        <v>0.15418277232050648</v>
      </c>
      <c r="D44" t="s">
        <v>24</v>
      </c>
    </row>
    <row r="47" spans="1:4" x14ac:dyDescent="0.35">
      <c r="A47" t="s">
        <v>28</v>
      </c>
      <c r="C47">
        <f>(C29-AVERAGE(C34:C37))/C29*100</f>
        <v>15.643213237619252</v>
      </c>
    </row>
    <row r="49" spans="1:3" ht="15" thickBot="1" x14ac:dyDescent="0.4">
      <c r="A49" t="s">
        <v>30</v>
      </c>
    </row>
    <row r="50" spans="1:3" ht="93.5" thickBot="1" x14ac:dyDescent="0.4">
      <c r="A50" s="7" t="s">
        <v>32</v>
      </c>
      <c r="B50" s="8">
        <v>1.4601</v>
      </c>
    </row>
    <row r="52" spans="1:3" ht="15" thickBot="1" x14ac:dyDescent="0.4">
      <c r="A52" t="s">
        <v>31</v>
      </c>
    </row>
    <row r="53" spans="1:3" ht="93.5" thickBot="1" x14ac:dyDescent="0.4">
      <c r="A53" s="7" t="s">
        <v>32</v>
      </c>
      <c r="B53" s="8">
        <v>1.4601999999999999</v>
      </c>
    </row>
    <row r="55" spans="1:3" x14ac:dyDescent="0.35">
      <c r="A55" t="s">
        <v>35</v>
      </c>
      <c r="C55">
        <f>(B53-B50)/B50*100</f>
        <v>6.8488459694533927E-3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w1</vt:lpstr>
      <vt:lpstr>w2</vt:lpstr>
      <vt:lpstr>w3</vt:lpstr>
      <vt:lpstr>w5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Bolt Ettlinger</dc:creator>
  <cp:lastModifiedBy>Rebecca Bolt Ettlinger</cp:lastModifiedBy>
  <dcterms:created xsi:type="dcterms:W3CDTF">2025-08-26T09:08:43Z</dcterms:created>
  <dcterms:modified xsi:type="dcterms:W3CDTF">2025-08-31T20:41:12Z</dcterms:modified>
</cp:coreProperties>
</file>