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6485" windowHeight="13470" activeTab="2"/>
  </bookViews>
  <sheets>
    <sheet name="Process and measurement data" sheetId="1" r:id="rId1"/>
    <sheet name="Summary NiCr" sheetId="2" r:id="rId2"/>
    <sheet name="Summary Ag" sheetId="3" r:id="rId3"/>
  </sheets>
  <calcPr calcId="145621"/>
</workbook>
</file>

<file path=xl/calcChain.xml><?xml version="1.0" encoding="utf-8"?>
<calcChain xmlns="http://schemas.openxmlformats.org/spreadsheetml/2006/main">
  <c r="G29" i="3" l="1"/>
  <c r="H30" i="3" s="1"/>
  <c r="J29" i="3" s="1"/>
  <c r="H29" i="3"/>
  <c r="G30" i="3"/>
  <c r="D45" i="1"/>
  <c r="D47" i="1" s="1"/>
  <c r="D43" i="1"/>
  <c r="D44" i="1"/>
  <c r="D46" i="1" s="1"/>
  <c r="J197" i="1"/>
  <c r="J199" i="1" s="1"/>
  <c r="J195" i="1"/>
  <c r="J196" i="1"/>
  <c r="J198" i="1" s="1"/>
  <c r="I23" i="3"/>
  <c r="I25" i="3" s="1"/>
  <c r="I24" i="3"/>
  <c r="I197" i="1"/>
  <c r="I199" i="1" s="1"/>
  <c r="I195" i="1"/>
  <c r="I196" i="1"/>
  <c r="I198" i="1" s="1"/>
  <c r="I19" i="3"/>
  <c r="I20" i="3" s="1"/>
  <c r="J19" i="3"/>
  <c r="J21" i="3" s="1"/>
  <c r="I21" i="3"/>
  <c r="C28" i="3"/>
  <c r="C30" i="3" s="1"/>
  <c r="C197" i="1"/>
  <c r="C195" i="1"/>
  <c r="C199" i="1" s="1"/>
  <c r="C196" i="1"/>
  <c r="C198" i="1" s="1"/>
  <c r="O276" i="1"/>
  <c r="O278" i="1" s="1"/>
  <c r="O274" i="1"/>
  <c r="O275" i="1"/>
  <c r="O277" i="1"/>
  <c r="I75" i="1"/>
  <c r="I77" i="1" s="1"/>
  <c r="I73" i="1"/>
  <c r="I74" i="1"/>
  <c r="I76" i="1" s="1"/>
  <c r="G23" i="3"/>
  <c r="G25" i="3" s="1"/>
  <c r="H19" i="3"/>
  <c r="H20" i="3" s="1"/>
  <c r="H21" i="3"/>
  <c r="I136" i="1"/>
  <c r="I134" i="1"/>
  <c r="I138" i="1"/>
  <c r="I135" i="1"/>
  <c r="I137" i="1"/>
  <c r="C136" i="1"/>
  <c r="C138" i="1" s="1"/>
  <c r="C134" i="1"/>
  <c r="C135" i="1"/>
  <c r="C137" i="1" s="1"/>
  <c r="E19" i="3"/>
  <c r="E21" i="3" s="1"/>
  <c r="F19" i="3"/>
  <c r="G19" i="3"/>
  <c r="G21" i="3" s="1"/>
  <c r="F21" i="3"/>
  <c r="F20" i="3"/>
  <c r="E23" i="3"/>
  <c r="E25" i="3"/>
  <c r="E24" i="3"/>
  <c r="C19" i="3"/>
  <c r="C21" i="3" s="1"/>
  <c r="C23" i="3"/>
  <c r="C24" i="3" s="1"/>
  <c r="C25" i="3"/>
  <c r="D19" i="3"/>
  <c r="D21" i="3" s="1"/>
  <c r="D20" i="3"/>
  <c r="E21" i="2"/>
  <c r="E23" i="2" s="1"/>
  <c r="F21" i="2"/>
  <c r="F23" i="2" s="1"/>
  <c r="G21" i="2"/>
  <c r="G23" i="2" s="1"/>
  <c r="H21" i="2"/>
  <c r="H23" i="2" s="1"/>
  <c r="C30" i="2"/>
  <c r="C32" i="2" s="1"/>
  <c r="C25" i="2"/>
  <c r="C27" i="2" s="1"/>
  <c r="D21" i="2"/>
  <c r="D22" i="2" s="1"/>
  <c r="C21" i="2"/>
  <c r="C23" i="2" s="1"/>
  <c r="E25" i="2"/>
  <c r="E27" i="2" s="1"/>
  <c r="G25" i="2"/>
  <c r="G27" i="2" s="1"/>
  <c r="C75" i="1"/>
  <c r="C77" i="1" s="1"/>
  <c r="C73" i="1"/>
  <c r="C74" i="1"/>
  <c r="C76" i="1" s="1"/>
  <c r="I45" i="1"/>
  <c r="I47" i="1" s="1"/>
  <c r="I43" i="1"/>
  <c r="I44" i="1"/>
  <c r="I46" i="1"/>
  <c r="I166" i="1"/>
  <c r="I164" i="1"/>
  <c r="I168" i="1" s="1"/>
  <c r="I165" i="1"/>
  <c r="I167" i="1" s="1"/>
  <c r="I228" i="1"/>
  <c r="I226" i="1"/>
  <c r="I230" i="1"/>
  <c r="I227" i="1"/>
  <c r="I229" i="1"/>
  <c r="J276" i="1"/>
  <c r="J278" i="1" s="1"/>
  <c r="J274" i="1"/>
  <c r="J275" i="1"/>
  <c r="J277" i="1" s="1"/>
  <c r="D276" i="1"/>
  <c r="D278" i="1" s="1"/>
  <c r="D274" i="1"/>
  <c r="D275" i="1"/>
  <c r="D277" i="1"/>
  <c r="C43" i="1"/>
  <c r="C228" i="1"/>
  <c r="C226" i="1"/>
  <c r="C230" i="1"/>
  <c r="C227" i="1"/>
  <c r="C229" i="1"/>
  <c r="C166" i="1"/>
  <c r="C168" i="1" s="1"/>
  <c r="C164" i="1"/>
  <c r="C165" i="1"/>
  <c r="C167" i="1" s="1"/>
  <c r="C106" i="1"/>
  <c r="C108" i="1" s="1"/>
  <c r="C104" i="1"/>
  <c r="C105" i="1"/>
  <c r="C107" i="1"/>
  <c r="G24" i="3"/>
  <c r="C20" i="3" l="1"/>
  <c r="G20" i="3"/>
  <c r="E20" i="3"/>
  <c r="C29" i="3"/>
  <c r="J20" i="3"/>
  <c r="C22" i="2"/>
  <c r="D23" i="2"/>
  <c r="C26" i="2"/>
  <c r="C31" i="2"/>
  <c r="H22" i="2"/>
  <c r="G22" i="2"/>
  <c r="F22" i="2"/>
  <c r="E22" i="2"/>
  <c r="G26" i="2"/>
  <c r="E26" i="2"/>
</calcChain>
</file>

<file path=xl/sharedStrings.xml><?xml version="1.0" encoding="utf-8"?>
<sst xmlns="http://schemas.openxmlformats.org/spreadsheetml/2006/main" count="491" uniqueCount="131">
  <si>
    <t>Aceptence test notes</t>
  </si>
  <si>
    <t xml:space="preserve">Cryofox </t>
  </si>
  <si>
    <t>6" wafer</t>
  </si>
  <si>
    <t>10 mm</t>
  </si>
  <si>
    <t>20 mm</t>
  </si>
  <si>
    <t>30 mm</t>
  </si>
  <si>
    <t>40,-40</t>
  </si>
  <si>
    <t>40 mm</t>
  </si>
  <si>
    <t>40, 40</t>
  </si>
  <si>
    <t>50 mm</t>
  </si>
  <si>
    <t>60 mm</t>
  </si>
  <si>
    <t>0,-70</t>
  </si>
  <si>
    <t>70 mm</t>
  </si>
  <si>
    <t>80 mm</t>
  </si>
  <si>
    <t>90 mm</t>
  </si>
  <si>
    <t>100,-40</t>
  </si>
  <si>
    <t>100 mm</t>
  </si>
  <si>
    <t>100; 40 mm</t>
  </si>
  <si>
    <t>110 mm</t>
  </si>
  <si>
    <t>120 mm</t>
  </si>
  <si>
    <t>130 mm</t>
  </si>
  <si>
    <t>140 mm</t>
  </si>
  <si>
    <t>Process</t>
  </si>
  <si>
    <t>Batch</t>
  </si>
  <si>
    <t>Deposition</t>
  </si>
  <si>
    <t>Mask</t>
  </si>
  <si>
    <t>Parameters</t>
  </si>
  <si>
    <t>Pressure</t>
  </si>
  <si>
    <t>Base</t>
  </si>
  <si>
    <t>General</t>
  </si>
  <si>
    <t>Cryo proc</t>
  </si>
  <si>
    <t>Gas preset</t>
  </si>
  <si>
    <t>Position 1</t>
  </si>
  <si>
    <t>Position 2</t>
  </si>
  <si>
    <t>Thickness</t>
  </si>
  <si>
    <t>80nm</t>
  </si>
  <si>
    <t>Tooling</t>
  </si>
  <si>
    <t>E-beam 1</t>
  </si>
  <si>
    <t>Film 1</t>
  </si>
  <si>
    <t>Ag</t>
  </si>
  <si>
    <t>Start pump</t>
  </si>
  <si>
    <t>Wafer 3</t>
  </si>
  <si>
    <t>Box Nora</t>
  </si>
  <si>
    <t>Wafer 4</t>
  </si>
  <si>
    <t>Deponering færdig</t>
  </si>
  <si>
    <t xml:space="preserve">Single E-beam </t>
  </si>
  <si>
    <t>Wafer 5</t>
  </si>
  <si>
    <t>Wafer 6</t>
  </si>
  <si>
    <t>Cr</t>
  </si>
  <si>
    <t>Film 2</t>
  </si>
  <si>
    <t>Co ebeam</t>
  </si>
  <si>
    <t>Ebeam 2</t>
  </si>
  <si>
    <t>NI</t>
  </si>
  <si>
    <t>Film 3</t>
  </si>
  <si>
    <t xml:space="preserve">Tooling </t>
  </si>
  <si>
    <t>10.0</t>
  </si>
  <si>
    <t>Wafer 7</t>
  </si>
  <si>
    <t>Wafer 8</t>
  </si>
  <si>
    <t>Running time</t>
  </si>
  <si>
    <t>Rate</t>
  </si>
  <si>
    <t>Rate 0,5</t>
  </si>
  <si>
    <t xml:space="preserve">Wafer9 </t>
  </si>
  <si>
    <t>Wafer 10</t>
  </si>
  <si>
    <t>NM</t>
  </si>
  <si>
    <t>Min</t>
  </si>
  <si>
    <t>Max</t>
  </si>
  <si>
    <t>Average</t>
  </si>
  <si>
    <t xml:space="preserve">XPS: </t>
  </si>
  <si>
    <t xml:space="preserve">Cu found in the film (wafer 7) </t>
  </si>
  <si>
    <t>Wafer 11</t>
  </si>
  <si>
    <t>Wafer 12</t>
  </si>
  <si>
    <t xml:space="preserve">Wafer 13 </t>
  </si>
  <si>
    <t>Wafer 14</t>
  </si>
  <si>
    <t>Pump down large chamber</t>
  </si>
  <si>
    <t>Wafer 18</t>
  </si>
  <si>
    <t>average</t>
  </si>
  <si>
    <t>min</t>
  </si>
  <si>
    <t>max</t>
  </si>
  <si>
    <t>Tooling 18/5</t>
  </si>
  <si>
    <t>Wafer 17</t>
  </si>
  <si>
    <t>Wafer 19</t>
  </si>
  <si>
    <t>Wafer 20</t>
  </si>
  <si>
    <t xml:space="preserve">Stopped in the middle of process, cleaned chamber afterwards </t>
  </si>
  <si>
    <t>Wafer 21</t>
  </si>
  <si>
    <t>Wafer 22</t>
  </si>
  <si>
    <t xml:space="preserve">Min </t>
  </si>
  <si>
    <t>nm</t>
  </si>
  <si>
    <t>Wafer placed in position 17, Measured and put into place 18!!</t>
  </si>
  <si>
    <t xml:space="preserve">Cu in the film  </t>
  </si>
  <si>
    <t>Batch 1</t>
  </si>
  <si>
    <t>Batch 2</t>
  </si>
  <si>
    <t>Batch 3</t>
  </si>
  <si>
    <t>Batch 4</t>
  </si>
  <si>
    <t xml:space="preserve">Single wafer </t>
  </si>
  <si>
    <t>Wafer to wafer</t>
  </si>
  <si>
    <t xml:space="preserve">Batch to batch </t>
  </si>
  <si>
    <t>Again</t>
  </si>
  <si>
    <t>Large center structure:</t>
  </si>
  <si>
    <t>80.72 nm</t>
  </si>
  <si>
    <t>NiCr</t>
  </si>
  <si>
    <t>(chosen; smaller etch time interval)</t>
  </si>
  <si>
    <t>(chosen; larger etch timeinterval)</t>
  </si>
  <si>
    <t>Min Cr At. %</t>
  </si>
  <si>
    <t>Max Cr At %</t>
  </si>
  <si>
    <t>Min Cr At %</t>
  </si>
  <si>
    <t>Min Ni At. %</t>
  </si>
  <si>
    <t>Max Ni At. %</t>
  </si>
  <si>
    <t xml:space="preserve">  </t>
  </si>
  <si>
    <t xml:space="preserve"> </t>
  </si>
  <si>
    <t>Average thickness</t>
  </si>
  <si>
    <t>Wafer Box "Nora"</t>
  </si>
  <si>
    <t>Deposition parameters</t>
  </si>
  <si>
    <t xml:space="preserve">Ebeam 1 </t>
  </si>
  <si>
    <t xml:space="preserve">Material </t>
  </si>
  <si>
    <t xml:space="preserve">Ebeam 2 </t>
  </si>
  <si>
    <t>Ni</t>
  </si>
  <si>
    <t>Film number</t>
  </si>
  <si>
    <t>Rate (Å/s)</t>
  </si>
  <si>
    <t>Wafer 21, 22 (batch 3)</t>
  </si>
  <si>
    <t>Wafer 11*, 12 (batch 1)</t>
  </si>
  <si>
    <t>Wafer 17*, 18 (batch 2)</t>
  </si>
  <si>
    <t>* = checked with XPS. See result in LabAdviser</t>
  </si>
  <si>
    <t>Summary of depositions test: NiCr deposition</t>
  </si>
  <si>
    <t xml:space="preserve">The table below shows the NiCr thickness measured at 9 positions on each wafer.  The 9 points are evenly distributed aling a line on the wafers. During the deposition the line was placed along the radius of the wafer holder tool in the machine. </t>
  </si>
  <si>
    <t>Point 1</t>
  </si>
  <si>
    <t>Average thickness is calcultated below.</t>
  </si>
  <si>
    <t>Ebeam 1</t>
  </si>
  <si>
    <t>Source</t>
  </si>
  <si>
    <t>Batches 1,2,3,4</t>
  </si>
  <si>
    <t>Summary of depositions test: Ag deposition</t>
  </si>
  <si>
    <t xml:space="preserve">The table below shows the Ag  thickness measured at 9 positions on each wafer.  The 9 points are evenly distributed aling a line on the wafers. During the deposition the line was placed along the radius of the wafer holder tool in the machine.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</si>
</sst>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0"/>
      <color indexed="16"/>
      <name val="Arial"/>
      <family val="2"/>
    </font>
    <font>
      <b/>
      <i/>
      <sz val="10"/>
      <name val="Arial"/>
      <family val="2"/>
    </font>
    <font>
      <sz val="10"/>
      <color indexed="10"/>
      <name val="Arial"/>
    </font>
    <font>
      <b/>
      <i/>
      <sz val="10"/>
      <color indexed="1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0" xfId="0" applyFill="1"/>
    <xf numFmtId="0" fontId="2" fillId="0" borderId="0" xfId="0" applyFont="1"/>
    <xf numFmtId="20" fontId="0" fillId="0" borderId="0" xfId="0" applyNumberFormat="1"/>
    <xf numFmtId="0" fontId="3" fillId="0" borderId="0" xfId="0" applyFont="1"/>
    <xf numFmtId="11" fontId="0" fillId="0" borderId="0" xfId="0" applyNumberFormat="1"/>
    <xf numFmtId="9" fontId="0" fillId="0" borderId="0" xfId="0" applyNumberFormat="1"/>
    <xf numFmtId="0" fontId="4" fillId="0" borderId="0" xfId="0" applyFont="1"/>
    <xf numFmtId="0" fontId="5" fillId="0" borderId="0" xfId="0" applyFont="1"/>
    <xf numFmtId="0" fontId="0" fillId="3" borderId="0" xfId="0" applyFill="1"/>
    <xf numFmtId="14" fontId="0" fillId="3" borderId="0" xfId="0" applyNumberFormat="1" applyFill="1"/>
    <xf numFmtId="20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4" borderId="4" xfId="0" applyFill="1" applyBorder="1"/>
    <xf numFmtId="0" fontId="0" fillId="0" borderId="4" xfId="0" applyFill="1" applyBorder="1"/>
    <xf numFmtId="0" fontId="0" fillId="0" borderId="2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Fill="1" applyBorder="1"/>
    <xf numFmtId="0" fontId="0" fillId="4" borderId="8" xfId="0" applyFill="1" applyBorder="1"/>
    <xf numFmtId="0" fontId="0" fillId="4" borderId="6" xfId="0" applyFill="1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4" borderId="0" xfId="0" applyFill="1" applyBorder="1"/>
    <xf numFmtId="0" fontId="0" fillId="0" borderId="0" xfId="0" applyFill="1" applyBorder="1"/>
    <xf numFmtId="0" fontId="7" fillId="0" borderId="0" xfId="0" applyFont="1"/>
    <xf numFmtId="0" fontId="8" fillId="0" borderId="0" xfId="0" applyFont="1"/>
    <xf numFmtId="0" fontId="9" fillId="0" borderId="3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0" xfId="0" applyFont="1" applyBorder="1"/>
    <xf numFmtId="0" fontId="0" fillId="0" borderId="6" xfId="0" applyFill="1" applyBorder="1"/>
    <xf numFmtId="0" fontId="0" fillId="0" borderId="8" xfId="0" applyFill="1" applyBorder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12" fillId="0" borderId="0" xfId="0" applyFont="1"/>
    <xf numFmtId="0" fontId="12" fillId="0" borderId="0" xfId="0" applyFont="1" applyBorder="1"/>
    <xf numFmtId="0" fontId="0" fillId="0" borderId="0" xfId="0" applyFont="1" applyBorder="1"/>
    <xf numFmtId="0" fontId="7" fillId="0" borderId="4" xfId="0" applyFont="1" applyBorder="1"/>
    <xf numFmtId="0" fontId="0" fillId="0" borderId="8" xfId="0" applyFont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8"/>
  <sheetViews>
    <sheetView topLeftCell="A13" workbookViewId="0">
      <selection activeCell="AB274" sqref="AB274"/>
    </sheetView>
  </sheetViews>
  <sheetFormatPr defaultRowHeight="15" x14ac:dyDescent="0.25"/>
  <cols>
    <col min="2" max="2" width="13.140625" customWidth="1"/>
    <col min="5" max="5" width="10.42578125" bestFit="1" customWidth="1"/>
    <col min="6" max="6" width="10.28515625" customWidth="1"/>
    <col min="7" max="7" width="13.28515625" customWidth="1"/>
    <col min="8" max="8" width="10.42578125" bestFit="1" customWidth="1"/>
    <col min="17" max="17" width="12.42578125" customWidth="1"/>
  </cols>
  <sheetData>
    <row r="2" spans="2:16" ht="15.75" x14ac:dyDescent="0.25">
      <c r="B2" s="1" t="s">
        <v>0</v>
      </c>
      <c r="E2" s="1" t="s">
        <v>1</v>
      </c>
      <c r="M2" t="s">
        <v>2</v>
      </c>
    </row>
    <row r="3" spans="2:16" x14ac:dyDescent="0.25">
      <c r="M3" t="s">
        <v>3</v>
      </c>
    </row>
    <row r="4" spans="2:16" x14ac:dyDescent="0.25">
      <c r="B4" s="2">
        <v>40493</v>
      </c>
      <c r="M4" t="s">
        <v>4</v>
      </c>
    </row>
    <row r="5" spans="2:16" x14ac:dyDescent="0.25">
      <c r="B5" s="2"/>
      <c r="M5" t="s">
        <v>5</v>
      </c>
    </row>
    <row r="6" spans="2:16" x14ac:dyDescent="0.25">
      <c r="B6" s="2"/>
      <c r="K6" t="s">
        <v>6</v>
      </c>
      <c r="M6" t="s">
        <v>7</v>
      </c>
      <c r="O6" t="s">
        <v>8</v>
      </c>
    </row>
    <row r="7" spans="2:16" x14ac:dyDescent="0.25">
      <c r="B7" s="2"/>
      <c r="M7" t="s">
        <v>9</v>
      </c>
    </row>
    <row r="8" spans="2:16" x14ac:dyDescent="0.25">
      <c r="B8" s="2"/>
      <c r="M8" t="s">
        <v>10</v>
      </c>
    </row>
    <row r="9" spans="2:16" x14ac:dyDescent="0.25">
      <c r="B9" s="2"/>
      <c r="J9" t="s">
        <v>11</v>
      </c>
      <c r="M9" t="s">
        <v>12</v>
      </c>
      <c r="P9">
        <v>0.7</v>
      </c>
    </row>
    <row r="10" spans="2:16" x14ac:dyDescent="0.25">
      <c r="B10" s="2"/>
      <c r="M10" t="s">
        <v>13</v>
      </c>
    </row>
    <row r="11" spans="2:16" x14ac:dyDescent="0.25">
      <c r="B11" s="2"/>
      <c r="M11" t="s">
        <v>14</v>
      </c>
    </row>
    <row r="12" spans="2:16" x14ac:dyDescent="0.25">
      <c r="B12" s="2"/>
      <c r="K12" t="s">
        <v>15</v>
      </c>
      <c r="M12" t="s">
        <v>16</v>
      </c>
      <c r="O12" t="s">
        <v>17</v>
      </c>
    </row>
    <row r="13" spans="2:16" x14ac:dyDescent="0.25">
      <c r="B13" s="2"/>
      <c r="M13" t="s">
        <v>18</v>
      </c>
    </row>
    <row r="14" spans="2:16" x14ac:dyDescent="0.25">
      <c r="B14" s="2"/>
      <c r="M14" t="s">
        <v>19</v>
      </c>
    </row>
    <row r="15" spans="2:16" x14ac:dyDescent="0.25">
      <c r="B15" s="2"/>
      <c r="M15" t="s">
        <v>20</v>
      </c>
    </row>
    <row r="16" spans="2:16" x14ac:dyDescent="0.25">
      <c r="B16" s="2"/>
      <c r="M16" t="s">
        <v>21</v>
      </c>
    </row>
    <row r="17" spans="1:21" x14ac:dyDescent="0.25">
      <c r="B17" s="2"/>
    </row>
    <row r="18" spans="1:21" x14ac:dyDescent="0.25">
      <c r="B18" s="2"/>
    </row>
    <row r="20" spans="1:21" s="3" customFormat="1" x14ac:dyDescent="0.25"/>
    <row r="21" spans="1:21" x14ac:dyDescent="0.25">
      <c r="A21" s="4">
        <v>1</v>
      </c>
      <c r="B21" s="2"/>
      <c r="C21" s="5"/>
    </row>
    <row r="23" spans="1:21" x14ac:dyDescent="0.25">
      <c r="B23" s="6" t="s">
        <v>22</v>
      </c>
      <c r="C23" s="6"/>
      <c r="G23" t="s">
        <v>40</v>
      </c>
      <c r="H23" s="12">
        <v>40681</v>
      </c>
      <c r="I23" s="13">
        <v>0.3979166666666667</v>
      </c>
    </row>
    <row r="24" spans="1:21" x14ac:dyDescent="0.25">
      <c r="B24" t="s">
        <v>37</v>
      </c>
      <c r="C24" t="s">
        <v>39</v>
      </c>
      <c r="D24" t="s">
        <v>38</v>
      </c>
      <c r="G24" t="s">
        <v>44</v>
      </c>
      <c r="I24" s="5">
        <v>0.44791666666666669</v>
      </c>
    </row>
    <row r="25" spans="1:21" x14ac:dyDescent="0.25">
      <c r="B25" s="6" t="s">
        <v>23</v>
      </c>
      <c r="C25">
        <v>1</v>
      </c>
      <c r="D25" s="6" t="s">
        <v>24</v>
      </c>
      <c r="E25">
        <v>1</v>
      </c>
    </row>
    <row r="26" spans="1:21" x14ac:dyDescent="0.25">
      <c r="B26" s="6" t="s">
        <v>25</v>
      </c>
      <c r="C26" t="s">
        <v>45</v>
      </c>
    </row>
    <row r="27" spans="1:21" x14ac:dyDescent="0.25">
      <c r="B27" s="6" t="s">
        <v>26</v>
      </c>
    </row>
    <row r="28" spans="1:21" x14ac:dyDescent="0.25">
      <c r="D28" s="6" t="s">
        <v>34</v>
      </c>
      <c r="E28" t="s">
        <v>35</v>
      </c>
      <c r="H28" s="6" t="s">
        <v>27</v>
      </c>
      <c r="I28" t="s">
        <v>28</v>
      </c>
      <c r="J28" s="7">
        <v>8.9999999999999996E-7</v>
      </c>
      <c r="L28" s="6" t="s">
        <v>29</v>
      </c>
      <c r="M28" t="s">
        <v>30</v>
      </c>
      <c r="N28" s="8">
        <v>0.1</v>
      </c>
      <c r="P28" s="6"/>
      <c r="Q28" s="6"/>
      <c r="S28" s="6"/>
      <c r="T28" s="9"/>
      <c r="U28" s="10"/>
    </row>
    <row r="29" spans="1:21" x14ac:dyDescent="0.25">
      <c r="D29" s="6" t="s">
        <v>36</v>
      </c>
      <c r="E29">
        <v>10.9</v>
      </c>
      <c r="J29" s="7"/>
      <c r="M29" t="s">
        <v>31</v>
      </c>
      <c r="N29" s="8">
        <v>0.5</v>
      </c>
      <c r="T29" s="9"/>
    </row>
    <row r="30" spans="1:21" x14ac:dyDescent="0.25">
      <c r="J30" s="7"/>
    </row>
    <row r="32" spans="1:21" x14ac:dyDescent="0.25">
      <c r="B32" s="6" t="s">
        <v>32</v>
      </c>
      <c r="C32" s="6"/>
      <c r="D32" s="6"/>
      <c r="E32" s="6"/>
      <c r="F32" s="6"/>
      <c r="G32" s="6"/>
      <c r="H32" s="6" t="s">
        <v>33</v>
      </c>
    </row>
    <row r="33" spans="2:9" x14ac:dyDescent="0.25">
      <c r="B33" t="s">
        <v>41</v>
      </c>
      <c r="C33" t="s">
        <v>42</v>
      </c>
      <c r="H33" t="s">
        <v>43</v>
      </c>
      <c r="I33" t="s">
        <v>42</v>
      </c>
    </row>
    <row r="34" spans="2:9" x14ac:dyDescent="0.25">
      <c r="B34">
        <v>1</v>
      </c>
      <c r="C34">
        <v>69.709999999999994</v>
      </c>
      <c r="E34" t="s">
        <v>86</v>
      </c>
      <c r="H34">
        <v>1</v>
      </c>
      <c r="I34" s="17">
        <v>71.63</v>
      </c>
    </row>
    <row r="35" spans="2:9" x14ac:dyDescent="0.25">
      <c r="B35">
        <v>2</v>
      </c>
      <c r="C35">
        <v>71.099999999999994</v>
      </c>
      <c r="D35">
        <v>70.63</v>
      </c>
      <c r="H35">
        <v>2</v>
      </c>
      <c r="I35">
        <v>68.959999999999994</v>
      </c>
    </row>
    <row r="36" spans="2:9" x14ac:dyDescent="0.25">
      <c r="B36">
        <v>3</v>
      </c>
      <c r="C36">
        <v>70.09</v>
      </c>
      <c r="D36">
        <v>70.400000000000006</v>
      </c>
      <c r="H36">
        <v>3</v>
      </c>
      <c r="I36">
        <v>69.34</v>
      </c>
    </row>
    <row r="37" spans="2:9" x14ac:dyDescent="0.25">
      <c r="B37">
        <v>4</v>
      </c>
      <c r="C37">
        <v>69.16</v>
      </c>
      <c r="D37">
        <v>71.73</v>
      </c>
      <c r="H37">
        <v>4</v>
      </c>
      <c r="I37">
        <v>68.09</v>
      </c>
    </row>
    <row r="38" spans="2:9" x14ac:dyDescent="0.25">
      <c r="B38">
        <v>5</v>
      </c>
      <c r="C38">
        <v>69.45</v>
      </c>
      <c r="D38" s="14">
        <v>70.349999999999994</v>
      </c>
      <c r="H38">
        <v>5</v>
      </c>
      <c r="I38" s="17">
        <v>67.44</v>
      </c>
    </row>
    <row r="39" spans="2:9" x14ac:dyDescent="0.25">
      <c r="B39">
        <v>6</v>
      </c>
      <c r="C39">
        <v>68.959999999999994</v>
      </c>
      <c r="D39">
        <v>69.45</v>
      </c>
      <c r="H39">
        <v>6</v>
      </c>
      <c r="I39" s="17">
        <v>67.89</v>
      </c>
    </row>
    <row r="40" spans="2:9" x14ac:dyDescent="0.25">
      <c r="B40">
        <v>7</v>
      </c>
      <c r="C40">
        <v>68.180000000000007</v>
      </c>
      <c r="D40">
        <v>68.510000000000005</v>
      </c>
      <c r="H40">
        <v>7</v>
      </c>
      <c r="I40" s="17">
        <v>67.53</v>
      </c>
    </row>
    <row r="41" spans="2:9" x14ac:dyDescent="0.25">
      <c r="B41">
        <v>8</v>
      </c>
      <c r="D41">
        <v>68.25</v>
      </c>
      <c r="H41">
        <v>8</v>
      </c>
      <c r="I41" s="17">
        <v>67.77</v>
      </c>
    </row>
    <row r="42" spans="2:9" x14ac:dyDescent="0.25">
      <c r="B42">
        <v>9</v>
      </c>
      <c r="D42" s="14"/>
      <c r="H42">
        <v>9</v>
      </c>
      <c r="I42" s="17">
        <v>67.62</v>
      </c>
    </row>
    <row r="43" spans="2:9" x14ac:dyDescent="0.25">
      <c r="B43" t="s">
        <v>66</v>
      </c>
      <c r="C43">
        <f>AVERAGE(C34:C42)</f>
        <v>69.521428571428572</v>
      </c>
      <c r="D43">
        <f>AVERAGE(D34:D42)</f>
        <v>69.902857142857144</v>
      </c>
      <c r="H43" t="s">
        <v>66</v>
      </c>
      <c r="I43">
        <f>AVERAGE(I34:I42)</f>
        <v>68.474444444444444</v>
      </c>
    </row>
    <row r="44" spans="2:9" x14ac:dyDescent="0.25">
      <c r="B44" t="s">
        <v>85</v>
      </c>
      <c r="D44">
        <f>MIN(D34:D42)</f>
        <v>68.25</v>
      </c>
      <c r="H44" t="s">
        <v>64</v>
      </c>
      <c r="I44">
        <f>MIN(I34:I42)</f>
        <v>67.44</v>
      </c>
    </row>
    <row r="45" spans="2:9" x14ac:dyDescent="0.25">
      <c r="B45" t="s">
        <v>65</v>
      </c>
      <c r="D45">
        <f>(MAX(D34:D42))</f>
        <v>71.73</v>
      </c>
      <c r="H45" t="s">
        <v>65</v>
      </c>
      <c r="I45">
        <f>MAX(I34:I42)</f>
        <v>71.63</v>
      </c>
    </row>
    <row r="46" spans="2:9" x14ac:dyDescent="0.25">
      <c r="D46">
        <f>((D44-D43)/D43)*100</f>
        <v>-2.36450584484591</v>
      </c>
      <c r="I46">
        <f>((I44-I43)/I43)*100</f>
        <v>-1.5107014782481731</v>
      </c>
    </row>
    <row r="47" spans="2:9" x14ac:dyDescent="0.25">
      <c r="D47">
        <f>((D45-D43)/D43)*100</f>
        <v>2.6138314395487656</v>
      </c>
      <c r="I47">
        <f>((I45-I43)/I43)*100</f>
        <v>4.6083697080824901</v>
      </c>
    </row>
    <row r="49" spans="1:21" s="11" customFormat="1" ht="12.75" customHeight="1" x14ac:dyDescent="0.25"/>
    <row r="51" spans="1:21" x14ac:dyDescent="0.25">
      <c r="A51" s="4">
        <v>2</v>
      </c>
      <c r="B51" s="2"/>
      <c r="C51" s="5"/>
    </row>
    <row r="53" spans="1:21" x14ac:dyDescent="0.25">
      <c r="B53" s="6" t="s">
        <v>22</v>
      </c>
      <c r="C53" s="6">
        <v>2</v>
      </c>
    </row>
    <row r="54" spans="1:21" x14ac:dyDescent="0.25">
      <c r="B54" t="s">
        <v>37</v>
      </c>
      <c r="C54" t="s">
        <v>39</v>
      </c>
      <c r="D54" t="s">
        <v>38</v>
      </c>
    </row>
    <row r="55" spans="1:21" x14ac:dyDescent="0.25">
      <c r="B55" s="6" t="s">
        <v>23</v>
      </c>
      <c r="C55">
        <v>2</v>
      </c>
      <c r="D55" s="6" t="s">
        <v>24</v>
      </c>
      <c r="E55">
        <v>2</v>
      </c>
    </row>
    <row r="56" spans="1:21" x14ac:dyDescent="0.25">
      <c r="B56" s="6" t="s">
        <v>25</v>
      </c>
      <c r="C56" t="s">
        <v>45</v>
      </c>
    </row>
    <row r="57" spans="1:21" x14ac:dyDescent="0.25">
      <c r="B57" s="6" t="s">
        <v>26</v>
      </c>
    </row>
    <row r="58" spans="1:21" x14ac:dyDescent="0.25">
      <c r="D58" s="6" t="s">
        <v>34</v>
      </c>
      <c r="E58" t="s">
        <v>35</v>
      </c>
      <c r="H58" s="6" t="s">
        <v>27</v>
      </c>
      <c r="I58" t="s">
        <v>28</v>
      </c>
      <c r="J58" s="7">
        <v>8.9999999999999996E-7</v>
      </c>
      <c r="L58" s="6" t="s">
        <v>29</v>
      </c>
      <c r="M58" t="s">
        <v>30</v>
      </c>
      <c r="N58" s="8">
        <v>0.1</v>
      </c>
      <c r="P58" s="6"/>
      <c r="Q58" s="6"/>
      <c r="S58" s="6"/>
      <c r="T58" s="9"/>
      <c r="U58" s="10"/>
    </row>
    <row r="59" spans="1:21" x14ac:dyDescent="0.25">
      <c r="D59" s="6" t="s">
        <v>36</v>
      </c>
      <c r="E59">
        <v>10.9</v>
      </c>
      <c r="J59" s="7"/>
      <c r="M59" t="s">
        <v>31</v>
      </c>
      <c r="N59" s="8">
        <v>0.5</v>
      </c>
      <c r="T59" s="9"/>
    </row>
    <row r="60" spans="1:21" x14ac:dyDescent="0.25">
      <c r="J60" s="7"/>
    </row>
    <row r="62" spans="1:21" x14ac:dyDescent="0.25">
      <c r="B62" s="6" t="s">
        <v>32</v>
      </c>
      <c r="C62" s="6"/>
      <c r="D62" s="6"/>
      <c r="E62" s="6"/>
      <c r="F62" s="6"/>
      <c r="G62" s="6"/>
      <c r="H62" s="6" t="s">
        <v>33</v>
      </c>
    </row>
    <row r="63" spans="1:21" x14ac:dyDescent="0.25">
      <c r="B63" t="s">
        <v>46</v>
      </c>
      <c r="C63" t="s">
        <v>42</v>
      </c>
      <c r="H63" t="s">
        <v>47</v>
      </c>
      <c r="I63" t="s">
        <v>42</v>
      </c>
    </row>
    <row r="64" spans="1:21" x14ac:dyDescent="0.25">
      <c r="B64">
        <v>1</v>
      </c>
      <c r="C64">
        <v>67.430000000000007</v>
      </c>
      <c r="H64">
        <v>1</v>
      </c>
      <c r="I64">
        <v>66.989999999999995</v>
      </c>
    </row>
    <row r="65" spans="2:9" x14ac:dyDescent="0.25">
      <c r="B65">
        <v>2</v>
      </c>
      <c r="C65">
        <v>66.88</v>
      </c>
      <c r="H65">
        <v>2</v>
      </c>
      <c r="I65">
        <v>67.7</v>
      </c>
    </row>
    <row r="66" spans="2:9" x14ac:dyDescent="0.25">
      <c r="B66">
        <v>3</v>
      </c>
      <c r="C66" s="14">
        <v>68.239999999999995</v>
      </c>
      <c r="H66">
        <v>3</v>
      </c>
      <c r="I66">
        <v>67.44</v>
      </c>
    </row>
    <row r="67" spans="2:9" x14ac:dyDescent="0.25">
      <c r="B67">
        <v>4</v>
      </c>
      <c r="C67">
        <v>68.05</v>
      </c>
      <c r="H67">
        <v>4</v>
      </c>
      <c r="I67">
        <v>68.14</v>
      </c>
    </row>
    <row r="68" spans="2:9" x14ac:dyDescent="0.25">
      <c r="B68">
        <v>5</v>
      </c>
      <c r="C68">
        <v>68.98</v>
      </c>
      <c r="H68">
        <v>5</v>
      </c>
      <c r="I68">
        <v>67.650000000000006</v>
      </c>
    </row>
    <row r="69" spans="2:9" x14ac:dyDescent="0.25">
      <c r="B69">
        <v>6</v>
      </c>
      <c r="C69">
        <v>68.319999999999993</v>
      </c>
      <c r="H69">
        <v>6</v>
      </c>
      <c r="I69">
        <v>66.239999999999995</v>
      </c>
    </row>
    <row r="70" spans="2:9" x14ac:dyDescent="0.25">
      <c r="B70">
        <v>7</v>
      </c>
      <c r="C70">
        <v>66.92</v>
      </c>
      <c r="H70">
        <v>7</v>
      </c>
      <c r="I70">
        <v>66.95</v>
      </c>
    </row>
    <row r="71" spans="2:9" x14ac:dyDescent="0.25">
      <c r="B71">
        <v>8</v>
      </c>
      <c r="C71">
        <v>66.97</v>
      </c>
      <c r="H71">
        <v>8</v>
      </c>
      <c r="I71">
        <v>67.14</v>
      </c>
    </row>
    <row r="72" spans="2:9" x14ac:dyDescent="0.25">
      <c r="B72">
        <v>9</v>
      </c>
      <c r="C72">
        <v>69.040000000000006</v>
      </c>
      <c r="H72">
        <v>9</v>
      </c>
      <c r="I72">
        <v>67.48</v>
      </c>
    </row>
    <row r="73" spans="2:9" x14ac:dyDescent="0.25">
      <c r="B73" t="s">
        <v>66</v>
      </c>
      <c r="C73">
        <f>AVERAGE(C64:C72)</f>
        <v>67.87</v>
      </c>
      <c r="H73" t="s">
        <v>66</v>
      </c>
      <c r="I73">
        <f>AVERAGE(I64:I72)</f>
        <v>67.303333333333342</v>
      </c>
    </row>
    <row r="74" spans="2:9" x14ac:dyDescent="0.25">
      <c r="B74" t="s">
        <v>64</v>
      </c>
      <c r="C74">
        <f>MIN(C64:C72)</f>
        <v>66.88</v>
      </c>
      <c r="H74" t="s">
        <v>64</v>
      </c>
      <c r="I74">
        <f>MIN(I64:I72)</f>
        <v>66.239999999999995</v>
      </c>
    </row>
    <row r="75" spans="2:9" x14ac:dyDescent="0.25">
      <c r="B75" t="s">
        <v>65</v>
      </c>
      <c r="C75">
        <f>MAX(C64:C72)</f>
        <v>69.040000000000006</v>
      </c>
      <c r="H75" t="s">
        <v>65</v>
      </c>
      <c r="I75">
        <f>MAX(I64:I72)</f>
        <v>68.14</v>
      </c>
    </row>
    <row r="76" spans="2:9" x14ac:dyDescent="0.25">
      <c r="C76">
        <f>((C74-C73)/C73)*100</f>
        <v>-1.4586709886547944</v>
      </c>
      <c r="I76">
        <f>((I74-I73)/I73)*100</f>
        <v>-1.5799118419097817</v>
      </c>
    </row>
    <row r="77" spans="2:9" x14ac:dyDescent="0.25">
      <c r="C77">
        <f>((C75-C73)/C73)*100</f>
        <v>1.7238838956829257</v>
      </c>
      <c r="I77">
        <f>((I75-I73)/I73)*100</f>
        <v>1.2431281263929357</v>
      </c>
    </row>
    <row r="80" spans="2:9" s="11" customFormat="1" x14ac:dyDescent="0.25"/>
    <row r="82" spans="1:21" x14ac:dyDescent="0.25">
      <c r="A82" s="4">
        <v>3</v>
      </c>
      <c r="B82" s="2"/>
      <c r="C82" s="5"/>
      <c r="E82" s="2">
        <v>40681</v>
      </c>
      <c r="F82" s="5">
        <v>0.70833333333333337</v>
      </c>
      <c r="G82" t="s">
        <v>58</v>
      </c>
    </row>
    <row r="84" spans="1:21" x14ac:dyDescent="0.25">
      <c r="B84" s="6" t="s">
        <v>22</v>
      </c>
      <c r="C84" s="6">
        <v>3</v>
      </c>
    </row>
    <row r="85" spans="1:21" x14ac:dyDescent="0.25">
      <c r="B85" t="s">
        <v>50</v>
      </c>
      <c r="G85" t="s">
        <v>37</v>
      </c>
      <c r="H85" t="s">
        <v>48</v>
      </c>
      <c r="I85" t="s">
        <v>49</v>
      </c>
      <c r="K85" t="s">
        <v>51</v>
      </c>
      <c r="L85" t="s">
        <v>52</v>
      </c>
      <c r="M85" t="s">
        <v>53</v>
      </c>
    </row>
    <row r="86" spans="1:21" x14ac:dyDescent="0.25">
      <c r="B86" s="6" t="s">
        <v>23</v>
      </c>
      <c r="C86">
        <v>2</v>
      </c>
      <c r="D86" s="6" t="s">
        <v>24</v>
      </c>
      <c r="E86">
        <v>2</v>
      </c>
      <c r="G86" t="s">
        <v>54</v>
      </c>
      <c r="H86" t="s">
        <v>55</v>
      </c>
      <c r="K86" t="s">
        <v>54</v>
      </c>
      <c r="L86" t="s">
        <v>55</v>
      </c>
    </row>
    <row r="87" spans="1:21" x14ac:dyDescent="0.25">
      <c r="B87" s="6" t="s">
        <v>25</v>
      </c>
      <c r="C87" t="s">
        <v>45</v>
      </c>
      <c r="G87" t="s">
        <v>59</v>
      </c>
      <c r="H87">
        <v>0.5</v>
      </c>
      <c r="K87" t="s">
        <v>60</v>
      </c>
    </row>
    <row r="88" spans="1:21" x14ac:dyDescent="0.25">
      <c r="B88" s="6" t="s">
        <v>26</v>
      </c>
    </row>
    <row r="89" spans="1:21" x14ac:dyDescent="0.25">
      <c r="D89" s="6" t="s">
        <v>34</v>
      </c>
      <c r="E89" t="s">
        <v>35</v>
      </c>
      <c r="H89" s="6" t="s">
        <v>27</v>
      </c>
      <c r="I89" t="s">
        <v>28</v>
      </c>
      <c r="J89" s="7">
        <v>8.9999999999999996E-7</v>
      </c>
      <c r="L89" s="6" t="s">
        <v>29</v>
      </c>
      <c r="M89" t="s">
        <v>30</v>
      </c>
      <c r="N89" s="8">
        <v>0.1</v>
      </c>
      <c r="P89" s="6"/>
      <c r="Q89" s="6"/>
      <c r="S89" s="6"/>
      <c r="T89" s="9"/>
      <c r="U89" s="10"/>
    </row>
    <row r="90" spans="1:21" x14ac:dyDescent="0.25">
      <c r="D90" s="6"/>
      <c r="J90" s="7"/>
      <c r="M90" t="s">
        <v>31</v>
      </c>
      <c r="N90" s="8">
        <v>0.5</v>
      </c>
      <c r="T90" s="9"/>
    </row>
    <row r="91" spans="1:21" x14ac:dyDescent="0.25">
      <c r="J91" s="7"/>
    </row>
    <row r="93" spans="1:21" x14ac:dyDescent="0.25">
      <c r="B93" s="6" t="s">
        <v>32</v>
      </c>
      <c r="C93" s="6"/>
      <c r="D93" s="6"/>
      <c r="E93" s="6"/>
      <c r="F93" s="6"/>
      <c r="G93" s="6"/>
      <c r="H93" s="6" t="s">
        <v>33</v>
      </c>
    </row>
    <row r="94" spans="1:21" x14ac:dyDescent="0.25">
      <c r="B94" t="s">
        <v>56</v>
      </c>
      <c r="C94" t="s">
        <v>42</v>
      </c>
      <c r="H94" t="s">
        <v>57</v>
      </c>
      <c r="I94" t="s">
        <v>42</v>
      </c>
    </row>
    <row r="95" spans="1:21" x14ac:dyDescent="0.25">
      <c r="B95">
        <v>1</v>
      </c>
      <c r="C95">
        <v>80.41</v>
      </c>
      <c r="D95" t="s">
        <v>63</v>
      </c>
    </row>
    <row r="96" spans="1:21" x14ac:dyDescent="0.25">
      <c r="B96">
        <v>2</v>
      </c>
      <c r="C96">
        <v>79.84</v>
      </c>
      <c r="E96" s="16" t="s">
        <v>88</v>
      </c>
      <c r="F96" s="16"/>
    </row>
    <row r="97" spans="1:9" x14ac:dyDescent="0.25">
      <c r="B97">
        <v>3</v>
      </c>
      <c r="C97">
        <v>79.12</v>
      </c>
      <c r="E97" s="16"/>
      <c r="F97" s="16"/>
    </row>
    <row r="98" spans="1:9" x14ac:dyDescent="0.25">
      <c r="B98">
        <v>4</v>
      </c>
      <c r="C98">
        <v>80.39</v>
      </c>
    </row>
    <row r="99" spans="1:9" x14ac:dyDescent="0.25">
      <c r="B99">
        <v>5</v>
      </c>
      <c r="C99">
        <v>78.87</v>
      </c>
    </row>
    <row r="100" spans="1:9" x14ac:dyDescent="0.25">
      <c r="B100">
        <v>6</v>
      </c>
      <c r="C100">
        <v>78.62</v>
      </c>
    </row>
    <row r="101" spans="1:9" x14ac:dyDescent="0.25">
      <c r="B101">
        <v>7</v>
      </c>
      <c r="C101">
        <v>78.5</v>
      </c>
      <c r="H101" t="s">
        <v>67</v>
      </c>
      <c r="I101" t="s">
        <v>68</v>
      </c>
    </row>
    <row r="102" spans="1:9" x14ac:dyDescent="0.25">
      <c r="B102">
        <v>8</v>
      </c>
      <c r="C102">
        <v>78.12</v>
      </c>
    </row>
    <row r="103" spans="1:9" x14ac:dyDescent="0.25">
      <c r="B103">
        <v>9</v>
      </c>
      <c r="C103">
        <v>76.540000000000006</v>
      </c>
    </row>
    <row r="104" spans="1:9" x14ac:dyDescent="0.25">
      <c r="B104" t="s">
        <v>66</v>
      </c>
      <c r="C104">
        <f>AVERAGE(C95:C103)</f>
        <v>78.934444444444438</v>
      </c>
    </row>
    <row r="105" spans="1:9" x14ac:dyDescent="0.25">
      <c r="B105" t="s">
        <v>64</v>
      </c>
      <c r="C105">
        <f>MIN(C95:C103)</f>
        <v>76.540000000000006</v>
      </c>
    </row>
    <row r="106" spans="1:9" x14ac:dyDescent="0.25">
      <c r="B106" t="s">
        <v>65</v>
      </c>
      <c r="C106">
        <f>MAX(C95:C103)</f>
        <v>80.41</v>
      </c>
    </row>
    <row r="107" spans="1:9" x14ac:dyDescent="0.25">
      <c r="C107">
        <f>((C105-C104)/C104)*100</f>
        <v>-3.0334595515265668</v>
      </c>
    </row>
    <row r="108" spans="1:9" x14ac:dyDescent="0.25">
      <c r="C108">
        <f>((C106-C104)/C104)*100</f>
        <v>1.869343055418706</v>
      </c>
    </row>
    <row r="110" spans="1:9" s="11" customFormat="1" x14ac:dyDescent="0.25"/>
    <row r="112" spans="1:9" x14ac:dyDescent="0.25">
      <c r="A112" s="4">
        <v>4</v>
      </c>
      <c r="B112" s="2"/>
      <c r="C112" s="5"/>
    </row>
    <row r="114" spans="2:21" x14ac:dyDescent="0.25">
      <c r="B114" s="6" t="s">
        <v>22</v>
      </c>
      <c r="C114" s="6">
        <v>4</v>
      </c>
    </row>
    <row r="115" spans="2:21" x14ac:dyDescent="0.25">
      <c r="B115" t="s">
        <v>37</v>
      </c>
      <c r="C115" t="s">
        <v>39</v>
      </c>
      <c r="D115" t="s">
        <v>38</v>
      </c>
    </row>
    <row r="116" spans="2:21" x14ac:dyDescent="0.25">
      <c r="B116" s="6" t="s">
        <v>23</v>
      </c>
      <c r="C116">
        <v>3</v>
      </c>
      <c r="D116" s="6" t="s">
        <v>24</v>
      </c>
      <c r="E116">
        <v>3</v>
      </c>
    </row>
    <row r="117" spans="2:21" x14ac:dyDescent="0.25">
      <c r="B117" s="6" t="s">
        <v>25</v>
      </c>
      <c r="C117" t="s">
        <v>45</v>
      </c>
    </row>
    <row r="118" spans="2:21" x14ac:dyDescent="0.25">
      <c r="B118" s="6" t="s">
        <v>26</v>
      </c>
    </row>
    <row r="119" spans="2:21" x14ac:dyDescent="0.25">
      <c r="D119" s="6" t="s">
        <v>34</v>
      </c>
      <c r="E119" t="s">
        <v>35</v>
      </c>
      <c r="H119" s="6" t="s">
        <v>27</v>
      </c>
      <c r="I119" t="s">
        <v>28</v>
      </c>
      <c r="J119" s="7">
        <v>8.9999999999999996E-7</v>
      </c>
      <c r="L119" s="6" t="s">
        <v>29</v>
      </c>
      <c r="M119" t="s">
        <v>30</v>
      </c>
      <c r="N119" s="8">
        <v>0.1</v>
      </c>
      <c r="P119" s="6"/>
      <c r="Q119" s="6"/>
      <c r="S119" s="6"/>
      <c r="T119" s="9"/>
      <c r="U119" s="10"/>
    </row>
    <row r="120" spans="2:21" x14ac:dyDescent="0.25">
      <c r="D120" s="6" t="s">
        <v>36</v>
      </c>
      <c r="E120">
        <v>10.9</v>
      </c>
      <c r="J120" s="7"/>
      <c r="M120" t="s">
        <v>31</v>
      </c>
      <c r="N120" s="8">
        <v>0.5</v>
      </c>
      <c r="T120" s="9"/>
    </row>
    <row r="121" spans="2:21" x14ac:dyDescent="0.25">
      <c r="J121" s="7"/>
    </row>
    <row r="123" spans="2:21" x14ac:dyDescent="0.25">
      <c r="B123" s="6" t="s">
        <v>32</v>
      </c>
      <c r="C123" s="6"/>
      <c r="D123" s="6"/>
      <c r="E123" s="6"/>
      <c r="F123" s="6"/>
      <c r="G123" s="6"/>
      <c r="H123" s="6" t="s">
        <v>33</v>
      </c>
    </row>
    <row r="124" spans="2:21" x14ac:dyDescent="0.25">
      <c r="B124" t="s">
        <v>61</v>
      </c>
      <c r="C124" t="s">
        <v>42</v>
      </c>
      <c r="H124" t="s">
        <v>62</v>
      </c>
      <c r="I124" t="s">
        <v>42</v>
      </c>
    </row>
    <row r="125" spans="2:21" x14ac:dyDescent="0.25">
      <c r="B125">
        <v>1</v>
      </c>
      <c r="C125" s="17">
        <v>65.3</v>
      </c>
      <c r="H125">
        <v>1</v>
      </c>
      <c r="I125" s="14">
        <v>65.02</v>
      </c>
    </row>
    <row r="126" spans="2:21" x14ac:dyDescent="0.25">
      <c r="B126">
        <v>2</v>
      </c>
      <c r="C126">
        <v>68.819999999999993</v>
      </c>
      <c r="H126">
        <v>2</v>
      </c>
      <c r="I126">
        <v>66.52</v>
      </c>
    </row>
    <row r="127" spans="2:21" x14ac:dyDescent="0.25">
      <c r="B127">
        <v>3</v>
      </c>
      <c r="C127">
        <v>65.03</v>
      </c>
      <c r="H127">
        <v>3</v>
      </c>
      <c r="I127">
        <v>65.69</v>
      </c>
    </row>
    <row r="128" spans="2:21" x14ac:dyDescent="0.25">
      <c r="B128">
        <v>4</v>
      </c>
      <c r="C128">
        <v>65.17</v>
      </c>
      <c r="H128">
        <v>4</v>
      </c>
      <c r="I128">
        <v>65.28</v>
      </c>
    </row>
    <row r="129" spans="1:18" x14ac:dyDescent="0.25">
      <c r="B129">
        <v>5</v>
      </c>
      <c r="C129">
        <v>66.819999999999993</v>
      </c>
      <c r="H129">
        <v>5</v>
      </c>
      <c r="I129">
        <v>67.41</v>
      </c>
    </row>
    <row r="130" spans="1:18" x14ac:dyDescent="0.25">
      <c r="B130">
        <v>6</v>
      </c>
      <c r="C130">
        <v>65.790000000000006</v>
      </c>
      <c r="H130">
        <v>6</v>
      </c>
      <c r="I130">
        <v>65.040000000000006</v>
      </c>
    </row>
    <row r="131" spans="1:18" x14ac:dyDescent="0.25">
      <c r="B131">
        <v>7</v>
      </c>
      <c r="C131">
        <v>67.760000000000005</v>
      </c>
      <c r="H131">
        <v>7</v>
      </c>
      <c r="I131">
        <v>66.67</v>
      </c>
    </row>
    <row r="132" spans="1:18" x14ac:dyDescent="0.25">
      <c r="B132">
        <v>8</v>
      </c>
      <c r="C132" s="14"/>
      <c r="H132">
        <v>8</v>
      </c>
      <c r="I132">
        <v>67.099999999999994</v>
      </c>
    </row>
    <row r="133" spans="1:18" x14ac:dyDescent="0.25">
      <c r="B133">
        <v>9</v>
      </c>
      <c r="C133" s="14"/>
      <c r="H133">
        <v>9</v>
      </c>
      <c r="I133">
        <v>65.25</v>
      </c>
    </row>
    <row r="134" spans="1:18" x14ac:dyDescent="0.25">
      <c r="B134" t="s">
        <v>66</v>
      </c>
      <c r="C134">
        <f>AVERAGE(C125:C133)</f>
        <v>66.38428571428571</v>
      </c>
      <c r="H134" t="s">
        <v>66</v>
      </c>
      <c r="I134">
        <f>AVERAGE(I125:I133)</f>
        <v>65.997777777777785</v>
      </c>
    </row>
    <row r="135" spans="1:18" x14ac:dyDescent="0.25">
      <c r="B135" t="s">
        <v>64</v>
      </c>
      <c r="C135">
        <f>MIN(C125:C133)</f>
        <v>65.03</v>
      </c>
      <c r="H135" t="s">
        <v>64</v>
      </c>
      <c r="I135">
        <f>MIN(I125:I133)</f>
        <v>65.02</v>
      </c>
    </row>
    <row r="136" spans="1:18" x14ac:dyDescent="0.25">
      <c r="B136" t="s">
        <v>65</v>
      </c>
      <c r="C136">
        <f>MAX(C125:C133)</f>
        <v>68.819999999999993</v>
      </c>
      <c r="H136" t="s">
        <v>65</v>
      </c>
      <c r="I136">
        <f>MAX(I125:I133)</f>
        <v>67.41</v>
      </c>
    </row>
    <row r="137" spans="1:18" x14ac:dyDescent="0.25">
      <c r="C137">
        <f>((C135-C134)/C134)*100</f>
        <v>-2.0400697239019481</v>
      </c>
      <c r="I137">
        <f>((I135-I134)/I134)*100</f>
        <v>-1.48153136469243</v>
      </c>
    </row>
    <row r="138" spans="1:18" x14ac:dyDescent="0.25">
      <c r="C138">
        <f>((C136-C134)/C134)*100</f>
        <v>3.6691127418278819</v>
      </c>
      <c r="I138">
        <f>((I136-I134)/I134)*100</f>
        <v>2.1398026869591416</v>
      </c>
    </row>
    <row r="140" spans="1:18" s="11" customFormat="1" x14ac:dyDescent="0.25"/>
    <row r="142" spans="1:18" x14ac:dyDescent="0.25">
      <c r="A142" s="4">
        <v>5</v>
      </c>
      <c r="B142" s="2"/>
      <c r="C142" s="5"/>
      <c r="E142" s="2">
        <v>40682</v>
      </c>
      <c r="F142" s="5">
        <v>0.33333333333333331</v>
      </c>
      <c r="G142" t="s">
        <v>58</v>
      </c>
    </row>
    <row r="144" spans="1:18" x14ac:dyDescent="0.25">
      <c r="B144" s="6" t="s">
        <v>22</v>
      </c>
      <c r="C144" s="6"/>
      <c r="R144" t="s">
        <v>78</v>
      </c>
    </row>
    <row r="145" spans="2:23" x14ac:dyDescent="0.25">
      <c r="B145" t="s">
        <v>50</v>
      </c>
      <c r="G145" t="s">
        <v>37</v>
      </c>
      <c r="H145" t="s">
        <v>48</v>
      </c>
      <c r="I145" t="s">
        <v>49</v>
      </c>
      <c r="K145" t="s">
        <v>51</v>
      </c>
      <c r="L145" t="s">
        <v>52</v>
      </c>
      <c r="M145" t="s">
        <v>53</v>
      </c>
      <c r="Q145" s="14" t="s">
        <v>37</v>
      </c>
      <c r="R145" s="14" t="s">
        <v>48</v>
      </c>
      <c r="S145" s="14" t="s">
        <v>49</v>
      </c>
      <c r="T145" s="14"/>
      <c r="U145" s="14" t="s">
        <v>51</v>
      </c>
      <c r="V145" s="14" t="s">
        <v>52</v>
      </c>
      <c r="W145" s="14" t="s">
        <v>53</v>
      </c>
    </row>
    <row r="146" spans="2:23" x14ac:dyDescent="0.25">
      <c r="B146" s="6" t="s">
        <v>23</v>
      </c>
      <c r="C146">
        <v>2</v>
      </c>
      <c r="D146" s="6" t="s">
        <v>24</v>
      </c>
      <c r="E146">
        <v>2</v>
      </c>
      <c r="G146" t="s">
        <v>54</v>
      </c>
      <c r="H146" t="s">
        <v>55</v>
      </c>
      <c r="K146" t="s">
        <v>54</v>
      </c>
      <c r="L146" t="s">
        <v>55</v>
      </c>
      <c r="Q146" s="14" t="s">
        <v>54</v>
      </c>
      <c r="R146" s="14">
        <v>11.4</v>
      </c>
      <c r="S146" s="14"/>
      <c r="T146" s="14"/>
      <c r="U146" s="14" t="s">
        <v>54</v>
      </c>
      <c r="V146" s="14">
        <v>10.6</v>
      </c>
      <c r="W146" s="14"/>
    </row>
    <row r="147" spans="2:23" x14ac:dyDescent="0.25">
      <c r="B147" s="6" t="s">
        <v>25</v>
      </c>
      <c r="C147" t="s">
        <v>45</v>
      </c>
      <c r="G147" t="s">
        <v>59</v>
      </c>
      <c r="H147">
        <v>0.5</v>
      </c>
      <c r="K147" t="s">
        <v>60</v>
      </c>
      <c r="Q147" s="14" t="s">
        <v>59</v>
      </c>
      <c r="R147" s="14">
        <v>0.5</v>
      </c>
      <c r="S147" s="14"/>
      <c r="T147" s="14"/>
      <c r="U147" s="14" t="s">
        <v>60</v>
      </c>
      <c r="V147" s="14"/>
      <c r="W147" s="14"/>
    </row>
    <row r="148" spans="2:23" x14ac:dyDescent="0.25">
      <c r="B148" s="6" t="s">
        <v>26</v>
      </c>
    </row>
    <row r="149" spans="2:23" x14ac:dyDescent="0.25">
      <c r="D149" s="6" t="s">
        <v>34</v>
      </c>
      <c r="E149" t="s">
        <v>35</v>
      </c>
      <c r="H149" s="6" t="s">
        <v>27</v>
      </c>
      <c r="I149" t="s">
        <v>28</v>
      </c>
      <c r="J149" s="7">
        <v>8.9999999999999996E-7</v>
      </c>
      <c r="L149" s="6" t="s">
        <v>29</v>
      </c>
      <c r="M149" t="s">
        <v>30</v>
      </c>
      <c r="N149" s="8">
        <v>0.1</v>
      </c>
      <c r="P149" s="6"/>
      <c r="Q149" s="6"/>
      <c r="S149" s="6"/>
      <c r="T149" s="9"/>
      <c r="U149" s="10"/>
    </row>
    <row r="150" spans="2:23" x14ac:dyDescent="0.25">
      <c r="D150" s="6"/>
      <c r="J150" s="7"/>
      <c r="M150" t="s">
        <v>31</v>
      </c>
      <c r="N150" s="8">
        <v>0.5</v>
      </c>
      <c r="T150" s="9"/>
    </row>
    <row r="151" spans="2:23" x14ac:dyDescent="0.25">
      <c r="J151" s="7"/>
    </row>
    <row r="153" spans="2:23" x14ac:dyDescent="0.25">
      <c r="B153" s="6" t="s">
        <v>32</v>
      </c>
      <c r="C153" s="6"/>
      <c r="D153" s="6"/>
      <c r="E153" s="6"/>
      <c r="F153" s="6"/>
      <c r="G153" s="6"/>
      <c r="H153" s="6" t="s">
        <v>33</v>
      </c>
    </row>
    <row r="154" spans="2:23" x14ac:dyDescent="0.25">
      <c r="B154" t="s">
        <v>69</v>
      </c>
      <c r="C154" t="s">
        <v>42</v>
      </c>
      <c r="H154" t="s">
        <v>70</v>
      </c>
      <c r="I154" t="s">
        <v>42</v>
      </c>
    </row>
    <row r="155" spans="2:23" x14ac:dyDescent="0.25">
      <c r="B155">
        <v>1</v>
      </c>
      <c r="C155">
        <v>83.54</v>
      </c>
      <c r="H155">
        <v>1</v>
      </c>
      <c r="I155" s="17">
        <v>80.790000000000006</v>
      </c>
    </row>
    <row r="156" spans="2:23" x14ac:dyDescent="0.25">
      <c r="B156">
        <v>2</v>
      </c>
      <c r="C156">
        <v>82.92</v>
      </c>
      <c r="H156">
        <v>2</v>
      </c>
      <c r="I156">
        <v>82.15</v>
      </c>
    </row>
    <row r="157" spans="2:23" x14ac:dyDescent="0.25">
      <c r="B157">
        <v>3</v>
      </c>
      <c r="C157">
        <v>79.97</v>
      </c>
      <c r="H157">
        <v>3</v>
      </c>
      <c r="I157">
        <v>81.11</v>
      </c>
    </row>
    <row r="158" spans="2:23" x14ac:dyDescent="0.25">
      <c r="B158">
        <v>4</v>
      </c>
      <c r="C158">
        <v>80.05</v>
      </c>
      <c r="H158">
        <v>4</v>
      </c>
      <c r="I158" s="17">
        <v>78.03</v>
      </c>
    </row>
    <row r="159" spans="2:23" x14ac:dyDescent="0.25">
      <c r="B159">
        <v>5</v>
      </c>
      <c r="C159">
        <v>79.47</v>
      </c>
      <c r="H159">
        <v>5</v>
      </c>
      <c r="I159" s="17">
        <v>78.81</v>
      </c>
    </row>
    <row r="160" spans="2:23" x14ac:dyDescent="0.25">
      <c r="B160">
        <v>6</v>
      </c>
      <c r="C160">
        <v>79.16</v>
      </c>
      <c r="D160">
        <v>78.39</v>
      </c>
      <c r="H160">
        <v>6</v>
      </c>
      <c r="I160" s="17">
        <v>77.819999999999993</v>
      </c>
    </row>
    <row r="161" spans="1:9" x14ac:dyDescent="0.25">
      <c r="B161">
        <v>7</v>
      </c>
      <c r="C161">
        <v>79.64</v>
      </c>
      <c r="H161">
        <v>7</v>
      </c>
      <c r="I161" s="17">
        <v>78.8</v>
      </c>
    </row>
    <row r="162" spans="1:9" x14ac:dyDescent="0.25">
      <c r="B162">
        <v>8</v>
      </c>
      <c r="C162">
        <v>80.48</v>
      </c>
      <c r="H162">
        <v>8</v>
      </c>
      <c r="I162" s="17">
        <v>77.64</v>
      </c>
    </row>
    <row r="163" spans="1:9" x14ac:dyDescent="0.25">
      <c r="B163">
        <v>9</v>
      </c>
      <c r="C163">
        <v>79.83</v>
      </c>
      <c r="H163">
        <v>9</v>
      </c>
      <c r="I163" s="17">
        <v>78.42</v>
      </c>
    </row>
    <row r="164" spans="1:9" x14ac:dyDescent="0.25">
      <c r="B164" t="s">
        <v>75</v>
      </c>
      <c r="C164">
        <f>AVERAGE(C155:C163)</f>
        <v>80.562222222222232</v>
      </c>
      <c r="H164" t="s">
        <v>66</v>
      </c>
      <c r="I164">
        <f>AVERAGE(I155:I163)</f>
        <v>79.285555555555547</v>
      </c>
    </row>
    <row r="165" spans="1:9" x14ac:dyDescent="0.25">
      <c r="B165" t="s">
        <v>76</v>
      </c>
      <c r="C165">
        <f>MIN(C155:C163)</f>
        <v>79.16</v>
      </c>
      <c r="H165" t="s">
        <v>64</v>
      </c>
      <c r="I165">
        <f>MIN(I155:I163)</f>
        <v>77.64</v>
      </c>
    </row>
    <row r="166" spans="1:9" x14ac:dyDescent="0.25">
      <c r="B166" t="s">
        <v>77</v>
      </c>
      <c r="C166">
        <f>(MAX(C155:C163))</f>
        <v>83.54</v>
      </c>
      <c r="H166" t="s">
        <v>65</v>
      </c>
      <c r="I166">
        <f>(MAX(I155:I163))</f>
        <v>82.15</v>
      </c>
    </row>
    <row r="167" spans="1:9" x14ac:dyDescent="0.25">
      <c r="B167" t="s">
        <v>76</v>
      </c>
      <c r="C167">
        <f>((C165-C164)/C164)*100</f>
        <v>-1.7405456100184975</v>
      </c>
      <c r="I167">
        <f>((I165-I164)/I164)*100</f>
        <v>-2.0754796305898395</v>
      </c>
    </row>
    <row r="168" spans="1:9" x14ac:dyDescent="0.25">
      <c r="B168" t="s">
        <v>77</v>
      </c>
      <c r="C168">
        <f>((C166-C164)/C164)*100</f>
        <v>3.6962458279314769</v>
      </c>
      <c r="I168">
        <f>((I166-I164)/I164)*100</f>
        <v>3.6128200456857953</v>
      </c>
    </row>
    <row r="171" spans="1:9" s="11" customFormat="1" x14ac:dyDescent="0.25"/>
    <row r="173" spans="1:9" x14ac:dyDescent="0.25">
      <c r="A173" s="4"/>
      <c r="B173" s="2"/>
      <c r="C173" s="5"/>
    </row>
    <row r="175" spans="1:9" x14ac:dyDescent="0.25">
      <c r="B175" s="6" t="s">
        <v>22</v>
      </c>
      <c r="C175" s="6"/>
      <c r="H175" s="2">
        <v>40682</v>
      </c>
      <c r="I175" s="5">
        <v>0.39166666666666666</v>
      </c>
    </row>
    <row r="176" spans="1:9" x14ac:dyDescent="0.25">
      <c r="B176" t="s">
        <v>37</v>
      </c>
      <c r="C176" t="s">
        <v>39</v>
      </c>
      <c r="D176" t="s">
        <v>38</v>
      </c>
    </row>
    <row r="177" spans="2:21" x14ac:dyDescent="0.25">
      <c r="B177" s="6" t="s">
        <v>23</v>
      </c>
      <c r="C177">
        <v>4</v>
      </c>
      <c r="D177" s="6" t="s">
        <v>24</v>
      </c>
    </row>
    <row r="178" spans="2:21" x14ac:dyDescent="0.25">
      <c r="B178" s="6" t="s">
        <v>25</v>
      </c>
      <c r="C178" t="s">
        <v>45</v>
      </c>
    </row>
    <row r="179" spans="2:21" x14ac:dyDescent="0.25">
      <c r="B179" s="6" t="s">
        <v>26</v>
      </c>
    </row>
    <row r="180" spans="2:21" x14ac:dyDescent="0.25">
      <c r="D180" s="6" t="s">
        <v>34</v>
      </c>
      <c r="E180" t="s">
        <v>35</v>
      </c>
      <c r="H180" s="6" t="s">
        <v>27</v>
      </c>
      <c r="I180" t="s">
        <v>28</v>
      </c>
      <c r="J180" s="7">
        <v>8.9999999999999996E-7</v>
      </c>
      <c r="L180" s="6" t="s">
        <v>29</v>
      </c>
      <c r="M180" t="s">
        <v>30</v>
      </c>
      <c r="N180" s="8">
        <v>0.1</v>
      </c>
      <c r="P180" s="6"/>
      <c r="Q180" s="6"/>
      <c r="S180" s="6"/>
      <c r="T180" s="9"/>
      <c r="U180" s="10"/>
    </row>
    <row r="181" spans="2:21" x14ac:dyDescent="0.25">
      <c r="D181" s="6" t="s">
        <v>36</v>
      </c>
      <c r="E181">
        <v>10.9</v>
      </c>
      <c r="J181" s="7"/>
      <c r="M181" t="s">
        <v>31</v>
      </c>
      <c r="N181" s="8">
        <v>0.5</v>
      </c>
      <c r="T181" s="9"/>
    </row>
    <row r="182" spans="2:21" x14ac:dyDescent="0.25">
      <c r="J182" s="7"/>
    </row>
    <row r="184" spans="2:21" x14ac:dyDescent="0.25">
      <c r="B184" s="6" t="s">
        <v>32</v>
      </c>
      <c r="C184" s="6"/>
      <c r="D184" s="6"/>
      <c r="E184" s="6"/>
      <c r="F184" s="6"/>
      <c r="G184" s="6"/>
      <c r="H184" s="6" t="s">
        <v>33</v>
      </c>
    </row>
    <row r="185" spans="2:21" x14ac:dyDescent="0.25">
      <c r="B185" t="s">
        <v>71</v>
      </c>
      <c r="C185" t="s">
        <v>42</v>
      </c>
      <c r="H185" t="s">
        <v>72</v>
      </c>
      <c r="I185" t="s">
        <v>42</v>
      </c>
    </row>
    <row r="186" spans="2:21" x14ac:dyDescent="0.25">
      <c r="B186">
        <v>1</v>
      </c>
      <c r="C186">
        <v>71.42</v>
      </c>
      <c r="H186">
        <v>1</v>
      </c>
      <c r="I186" s="14">
        <v>65.66</v>
      </c>
      <c r="J186">
        <v>65.569999999999993</v>
      </c>
    </row>
    <row r="187" spans="2:21" x14ac:dyDescent="0.25">
      <c r="B187">
        <v>2</v>
      </c>
      <c r="C187">
        <v>68.22</v>
      </c>
      <c r="H187">
        <v>2</v>
      </c>
      <c r="I187">
        <v>67.739999999999995</v>
      </c>
      <c r="J187">
        <v>68.209999999999994</v>
      </c>
    </row>
    <row r="188" spans="2:21" x14ac:dyDescent="0.25">
      <c r="B188">
        <v>3</v>
      </c>
      <c r="C188">
        <v>67.58</v>
      </c>
      <c r="H188">
        <v>3</v>
      </c>
      <c r="J188">
        <v>66.09</v>
      </c>
    </row>
    <row r="189" spans="2:21" x14ac:dyDescent="0.25">
      <c r="B189">
        <v>4</v>
      </c>
      <c r="C189">
        <v>65.709999999999994</v>
      </c>
      <c r="H189">
        <v>4</v>
      </c>
      <c r="J189">
        <v>67.03</v>
      </c>
    </row>
    <row r="190" spans="2:21" x14ac:dyDescent="0.25">
      <c r="B190">
        <v>5</v>
      </c>
      <c r="C190">
        <v>67.64</v>
      </c>
      <c r="H190">
        <v>5</v>
      </c>
      <c r="J190">
        <v>66.180000000000007</v>
      </c>
    </row>
    <row r="191" spans="2:21" x14ac:dyDescent="0.25">
      <c r="B191">
        <v>6</v>
      </c>
      <c r="C191" s="14">
        <v>66.77</v>
      </c>
      <c r="H191">
        <v>6</v>
      </c>
      <c r="J191">
        <v>66.459999999999994</v>
      </c>
    </row>
    <row r="192" spans="2:21" x14ac:dyDescent="0.25">
      <c r="B192">
        <v>7</v>
      </c>
      <c r="C192">
        <v>68.13</v>
      </c>
      <c r="H192">
        <v>7</v>
      </c>
      <c r="J192">
        <v>68</v>
      </c>
    </row>
    <row r="193" spans="1:13" x14ac:dyDescent="0.25">
      <c r="B193">
        <v>8</v>
      </c>
      <c r="C193">
        <v>66.78</v>
      </c>
      <c r="H193">
        <v>8</v>
      </c>
      <c r="J193">
        <v>67.86</v>
      </c>
    </row>
    <row r="194" spans="1:13" x14ac:dyDescent="0.25">
      <c r="B194">
        <v>9</v>
      </c>
      <c r="C194" s="14">
        <v>66.17</v>
      </c>
      <c r="H194">
        <v>9</v>
      </c>
      <c r="J194">
        <v>67.05</v>
      </c>
    </row>
    <row r="195" spans="1:13" x14ac:dyDescent="0.25">
      <c r="B195" t="s">
        <v>75</v>
      </c>
      <c r="C195">
        <f>AVERAGE(C186:C194)</f>
        <v>67.60222222222221</v>
      </c>
      <c r="H195" t="s">
        <v>75</v>
      </c>
      <c r="I195">
        <f>AVERAGE(I186:I194)</f>
        <v>66.699999999999989</v>
      </c>
      <c r="J195">
        <f>AVERAGE(J186:J194)</f>
        <v>66.938888888888883</v>
      </c>
    </row>
    <row r="196" spans="1:13" x14ac:dyDescent="0.25">
      <c r="B196" t="s">
        <v>76</v>
      </c>
      <c r="C196">
        <f>MIN(C186:C194)</f>
        <v>65.709999999999994</v>
      </c>
      <c r="H196" t="s">
        <v>76</v>
      </c>
      <c r="I196">
        <f>MIN(I186:I194)</f>
        <v>65.66</v>
      </c>
      <c r="J196">
        <f>MIN(J186:J194)</f>
        <v>65.569999999999993</v>
      </c>
    </row>
    <row r="197" spans="1:13" x14ac:dyDescent="0.25">
      <c r="B197" t="s">
        <v>77</v>
      </c>
      <c r="C197">
        <f>(MAX(C186:C194))</f>
        <v>71.42</v>
      </c>
      <c r="H197" t="s">
        <v>77</v>
      </c>
      <c r="I197">
        <f>(MAX(I186:I194))</f>
        <v>67.739999999999995</v>
      </c>
      <c r="J197">
        <f>(MAX(J186:J194))</f>
        <v>68.209999999999994</v>
      </c>
    </row>
    <row r="198" spans="1:13" x14ac:dyDescent="0.25">
      <c r="B198" t="s">
        <v>76</v>
      </c>
      <c r="C198">
        <f>((C196-C195)/C195)*100</f>
        <v>-2.7990532855593089</v>
      </c>
      <c r="H198" t="s">
        <v>76</v>
      </c>
      <c r="I198">
        <f>((I196-I195)/I195)*100</f>
        <v>-1.5592203898050858</v>
      </c>
      <c r="J198">
        <f>((J196-J195)/J195)*100</f>
        <v>-2.0449829861399302</v>
      </c>
    </row>
    <row r="199" spans="1:13" x14ac:dyDescent="0.25">
      <c r="B199" t="s">
        <v>77</v>
      </c>
      <c r="C199">
        <f>((C197-C195)/C195)*100</f>
        <v>5.6474146149041999</v>
      </c>
      <c r="H199" t="s">
        <v>77</v>
      </c>
      <c r="I199">
        <f>((I197-I195)/I195)*100</f>
        <v>1.5592203898051071</v>
      </c>
      <c r="J199">
        <f>((J197-J195)/J195)*100</f>
        <v>1.8989127728442194</v>
      </c>
    </row>
    <row r="201" spans="1:13" s="11" customFormat="1" x14ac:dyDescent="0.25"/>
    <row r="204" spans="1:13" x14ac:dyDescent="0.25">
      <c r="A204" s="4">
        <v>5</v>
      </c>
      <c r="B204" s="2"/>
      <c r="C204" s="5"/>
      <c r="E204" s="2">
        <v>40682</v>
      </c>
      <c r="F204" s="5">
        <v>0.45347222222222222</v>
      </c>
      <c r="G204" t="s">
        <v>73</v>
      </c>
    </row>
    <row r="206" spans="1:13" x14ac:dyDescent="0.25">
      <c r="B206" s="6" t="s">
        <v>22</v>
      </c>
      <c r="C206" s="6"/>
    </row>
    <row r="207" spans="1:13" x14ac:dyDescent="0.25">
      <c r="B207" t="s">
        <v>50</v>
      </c>
      <c r="G207" t="s">
        <v>37</v>
      </c>
      <c r="H207" t="s">
        <v>48</v>
      </c>
      <c r="I207" t="s">
        <v>49</v>
      </c>
      <c r="K207" t="s">
        <v>51</v>
      </c>
      <c r="L207" t="s">
        <v>52</v>
      </c>
      <c r="M207" t="s">
        <v>53</v>
      </c>
    </row>
    <row r="208" spans="1:13" x14ac:dyDescent="0.25">
      <c r="B208" s="6" t="s">
        <v>23</v>
      </c>
      <c r="C208">
        <v>2</v>
      </c>
      <c r="D208" s="6" t="s">
        <v>24</v>
      </c>
      <c r="E208">
        <v>2</v>
      </c>
      <c r="G208" t="s">
        <v>54</v>
      </c>
      <c r="H208" t="s">
        <v>55</v>
      </c>
      <c r="K208" t="s">
        <v>54</v>
      </c>
      <c r="L208" t="s">
        <v>55</v>
      </c>
    </row>
    <row r="209" spans="2:21" x14ac:dyDescent="0.25">
      <c r="B209" s="6" t="s">
        <v>25</v>
      </c>
      <c r="C209" t="s">
        <v>45</v>
      </c>
      <c r="G209" t="s">
        <v>59</v>
      </c>
      <c r="H209">
        <v>0.5</v>
      </c>
      <c r="K209" t="s">
        <v>60</v>
      </c>
    </row>
    <row r="210" spans="2:21" x14ac:dyDescent="0.25">
      <c r="B210" s="6" t="s">
        <v>26</v>
      </c>
    </row>
    <row r="211" spans="2:21" x14ac:dyDescent="0.25">
      <c r="D211" s="6" t="s">
        <v>34</v>
      </c>
      <c r="E211" t="s">
        <v>35</v>
      </c>
      <c r="H211" s="6" t="s">
        <v>27</v>
      </c>
      <c r="I211" t="s">
        <v>28</v>
      </c>
      <c r="J211" s="7">
        <v>8.9999999999999996E-7</v>
      </c>
      <c r="L211" s="6" t="s">
        <v>29</v>
      </c>
      <c r="M211" t="s">
        <v>30</v>
      </c>
      <c r="N211" s="8">
        <v>0.1</v>
      </c>
      <c r="P211" s="6"/>
      <c r="Q211" s="6"/>
      <c r="S211" s="6"/>
      <c r="T211" s="9"/>
      <c r="U211" s="10"/>
    </row>
    <row r="212" spans="2:21" x14ac:dyDescent="0.25">
      <c r="D212" s="6"/>
      <c r="J212" s="7"/>
      <c r="M212" t="s">
        <v>31</v>
      </c>
      <c r="N212" s="8">
        <v>0.5</v>
      </c>
      <c r="T212" s="9"/>
    </row>
    <row r="213" spans="2:21" x14ac:dyDescent="0.25">
      <c r="J213" s="7"/>
    </row>
    <row r="215" spans="2:21" x14ac:dyDescent="0.25">
      <c r="B215" s="6" t="s">
        <v>32</v>
      </c>
      <c r="C215" s="6"/>
      <c r="D215" s="6"/>
      <c r="E215" s="6"/>
      <c r="F215" s="6"/>
      <c r="G215" s="6"/>
      <c r="H215" s="6" t="s">
        <v>33</v>
      </c>
    </row>
    <row r="216" spans="2:21" x14ac:dyDescent="0.25">
      <c r="B216" s="20" t="s">
        <v>79</v>
      </c>
      <c r="C216" t="s">
        <v>42</v>
      </c>
      <c r="H216" s="20" t="s">
        <v>74</v>
      </c>
      <c r="I216" t="s">
        <v>42</v>
      </c>
      <c r="J216" t="s">
        <v>87</v>
      </c>
    </row>
    <row r="217" spans="2:21" x14ac:dyDescent="0.25">
      <c r="B217">
        <v>1</v>
      </c>
      <c r="C217">
        <v>82.7</v>
      </c>
      <c r="H217">
        <v>1</v>
      </c>
      <c r="I217" s="14">
        <v>79.31</v>
      </c>
    </row>
    <row r="218" spans="2:21" x14ac:dyDescent="0.25">
      <c r="B218">
        <v>2</v>
      </c>
      <c r="C218">
        <v>79.91</v>
      </c>
      <c r="H218">
        <v>2</v>
      </c>
      <c r="I218">
        <v>80.66</v>
      </c>
    </row>
    <row r="219" spans="2:21" x14ac:dyDescent="0.25">
      <c r="B219">
        <v>3</v>
      </c>
      <c r="C219">
        <v>80.37</v>
      </c>
      <c r="H219">
        <v>3</v>
      </c>
      <c r="I219">
        <v>79.98</v>
      </c>
    </row>
    <row r="220" spans="2:21" x14ac:dyDescent="0.25">
      <c r="B220">
        <v>4</v>
      </c>
      <c r="C220">
        <v>79.66</v>
      </c>
      <c r="H220">
        <v>4</v>
      </c>
      <c r="I220">
        <v>78.95</v>
      </c>
    </row>
    <row r="221" spans="2:21" x14ac:dyDescent="0.25">
      <c r="B221">
        <v>5</v>
      </c>
      <c r="C221">
        <v>78.650000000000006</v>
      </c>
      <c r="H221">
        <v>5</v>
      </c>
      <c r="I221">
        <v>80.02</v>
      </c>
    </row>
    <row r="222" spans="2:21" x14ac:dyDescent="0.25">
      <c r="B222">
        <v>6</v>
      </c>
      <c r="C222">
        <v>79.430000000000007</v>
      </c>
      <c r="D222">
        <v>76.16</v>
      </c>
      <c r="H222">
        <v>6</v>
      </c>
      <c r="I222">
        <v>78.17</v>
      </c>
    </row>
    <row r="223" spans="2:21" x14ac:dyDescent="0.25">
      <c r="B223">
        <v>7</v>
      </c>
      <c r="C223">
        <v>79.61</v>
      </c>
      <c r="H223">
        <v>7</v>
      </c>
      <c r="I223">
        <v>79.510000000000005</v>
      </c>
    </row>
    <row r="224" spans="2:21" x14ac:dyDescent="0.25">
      <c r="B224">
        <v>8</v>
      </c>
      <c r="C224">
        <v>78.33</v>
      </c>
      <c r="H224">
        <v>8</v>
      </c>
      <c r="I224">
        <v>79.7</v>
      </c>
    </row>
    <row r="225" spans="2:14" x14ac:dyDescent="0.25">
      <c r="B225">
        <v>9</v>
      </c>
      <c r="C225">
        <v>79.989999999999995</v>
      </c>
      <c r="H225">
        <v>9</v>
      </c>
      <c r="I225">
        <v>78.89</v>
      </c>
    </row>
    <row r="226" spans="2:14" x14ac:dyDescent="0.25">
      <c r="B226" t="s">
        <v>66</v>
      </c>
      <c r="C226">
        <f>AVERAGE(C217:C225)</f>
        <v>79.849999999999994</v>
      </c>
      <c r="H226" t="s">
        <v>66</v>
      </c>
      <c r="I226">
        <f>AVERAGE(I217:I225)</f>
        <v>79.465555555555568</v>
      </c>
    </row>
    <row r="227" spans="2:14" x14ac:dyDescent="0.25">
      <c r="B227" t="s">
        <v>64</v>
      </c>
      <c r="C227">
        <f>MIN(C217:C225)</f>
        <v>78.33</v>
      </c>
      <c r="H227" t="s">
        <v>64</v>
      </c>
      <c r="I227">
        <f>MIN(I217:I225)</f>
        <v>78.17</v>
      </c>
    </row>
    <row r="228" spans="2:14" x14ac:dyDescent="0.25">
      <c r="B228" t="s">
        <v>65</v>
      </c>
      <c r="C228">
        <f>MAX(C217:C225)</f>
        <v>82.7</v>
      </c>
      <c r="H228" t="s">
        <v>65</v>
      </c>
      <c r="I228">
        <f>MAX(I217:I225)</f>
        <v>80.66</v>
      </c>
    </row>
    <row r="229" spans="2:14" x14ac:dyDescent="0.25">
      <c r="B229" t="s">
        <v>76</v>
      </c>
      <c r="C229">
        <f>((C227-C226)/C226)*100</f>
        <v>-1.9035691922354367</v>
      </c>
      <c r="H229" t="s">
        <v>76</v>
      </c>
      <c r="I229">
        <f>((I227-I226)/I226)*100</f>
        <v>-1.6303359946308105</v>
      </c>
    </row>
    <row r="230" spans="2:14" x14ac:dyDescent="0.25">
      <c r="B230" t="s">
        <v>77</v>
      </c>
      <c r="C230">
        <f>((C228-C226)/C226)*100</f>
        <v>3.5691922354414638</v>
      </c>
      <c r="H230" t="s">
        <v>77</v>
      </c>
      <c r="I230">
        <f>((I228-I226)/I226)*100</f>
        <v>1.503097079097842</v>
      </c>
    </row>
    <row r="231" spans="2:14" ht="15.75" customHeight="1" x14ac:dyDescent="0.25"/>
    <row r="232" spans="2:14" s="15" customFormat="1" x14ac:dyDescent="0.25"/>
    <row r="234" spans="2:14" x14ac:dyDescent="0.25">
      <c r="B234" s="4"/>
      <c r="C234" s="2"/>
      <c r="D234" s="5"/>
      <c r="F234" s="2">
        <v>40682</v>
      </c>
      <c r="G234" s="5">
        <v>0.59930555555555554</v>
      </c>
    </row>
    <row r="236" spans="2:14" x14ac:dyDescent="0.25">
      <c r="C236" s="6" t="s">
        <v>22</v>
      </c>
      <c r="D236" s="6"/>
    </row>
    <row r="237" spans="2:14" x14ac:dyDescent="0.25">
      <c r="C237" t="s">
        <v>50</v>
      </c>
      <c r="H237" t="s">
        <v>37</v>
      </c>
      <c r="I237" t="s">
        <v>48</v>
      </c>
      <c r="J237" t="s">
        <v>49</v>
      </c>
      <c r="L237" t="s">
        <v>51</v>
      </c>
      <c r="M237" t="s">
        <v>52</v>
      </c>
      <c r="N237" t="s">
        <v>53</v>
      </c>
    </row>
    <row r="238" spans="2:14" x14ac:dyDescent="0.25">
      <c r="C238" s="6" t="s">
        <v>23</v>
      </c>
      <c r="D238">
        <v>2</v>
      </c>
      <c r="E238" s="6" t="s">
        <v>24</v>
      </c>
      <c r="F238">
        <v>2</v>
      </c>
      <c r="H238" t="s">
        <v>54</v>
      </c>
      <c r="I238" t="s">
        <v>55</v>
      </c>
      <c r="L238" t="s">
        <v>54</v>
      </c>
      <c r="M238" t="s">
        <v>55</v>
      </c>
    </row>
    <row r="239" spans="2:14" x14ac:dyDescent="0.25">
      <c r="C239" s="6" t="s">
        <v>25</v>
      </c>
      <c r="D239" t="s">
        <v>45</v>
      </c>
      <c r="H239" t="s">
        <v>59</v>
      </c>
      <c r="I239">
        <v>0.5</v>
      </c>
      <c r="L239" t="s">
        <v>60</v>
      </c>
    </row>
    <row r="240" spans="2:14" x14ac:dyDescent="0.25">
      <c r="C240" s="6" t="s">
        <v>26</v>
      </c>
    </row>
    <row r="241" spans="2:15" x14ac:dyDescent="0.25">
      <c r="E241" s="6" t="s">
        <v>34</v>
      </c>
      <c r="F241" t="s">
        <v>35</v>
      </c>
      <c r="I241" s="6" t="s">
        <v>27</v>
      </c>
      <c r="J241" t="s">
        <v>28</v>
      </c>
      <c r="K241" s="7">
        <v>8.9999999999999996E-7</v>
      </c>
      <c r="M241" s="6" t="s">
        <v>29</v>
      </c>
      <c r="N241" t="s">
        <v>30</v>
      </c>
      <c r="O241" s="8">
        <v>0.1</v>
      </c>
    </row>
    <row r="242" spans="2:15" x14ac:dyDescent="0.25">
      <c r="E242" s="6"/>
      <c r="K242" s="7"/>
      <c r="N242" t="s">
        <v>31</v>
      </c>
      <c r="O242" s="8">
        <v>0.5</v>
      </c>
    </row>
    <row r="243" spans="2:15" x14ac:dyDescent="0.25">
      <c r="G243" s="16" t="s">
        <v>82</v>
      </c>
      <c r="K243" s="7"/>
    </row>
    <row r="245" spans="2:15" x14ac:dyDescent="0.25">
      <c r="C245" s="6" t="s">
        <v>32</v>
      </c>
      <c r="D245" s="6"/>
      <c r="E245" s="6"/>
      <c r="F245" s="6"/>
      <c r="G245" s="6"/>
      <c r="H245" s="6"/>
      <c r="I245" s="6" t="s">
        <v>33</v>
      </c>
    </row>
    <row r="246" spans="2:15" x14ac:dyDescent="0.25">
      <c r="C246" t="s">
        <v>80</v>
      </c>
      <c r="D246" t="s">
        <v>42</v>
      </c>
      <c r="I246" t="s">
        <v>81</v>
      </c>
      <c r="J246" t="s">
        <v>42</v>
      </c>
    </row>
    <row r="250" spans="2:15" s="11" customFormat="1" x14ac:dyDescent="0.25"/>
    <row r="252" spans="2:15" x14ac:dyDescent="0.25">
      <c r="B252" s="4"/>
      <c r="C252" s="2"/>
      <c r="D252" s="5"/>
      <c r="F252" s="2">
        <v>40682</v>
      </c>
      <c r="G252" s="5">
        <v>0.59930555555555554</v>
      </c>
    </row>
    <row r="254" spans="2:15" x14ac:dyDescent="0.25">
      <c r="C254" s="6" t="s">
        <v>22</v>
      </c>
      <c r="D254" s="6"/>
    </row>
    <row r="255" spans="2:15" x14ac:dyDescent="0.25">
      <c r="C255" t="s">
        <v>50</v>
      </c>
      <c r="H255" t="s">
        <v>37</v>
      </c>
      <c r="I255" t="s">
        <v>48</v>
      </c>
      <c r="J255" t="s">
        <v>49</v>
      </c>
      <c r="L255" t="s">
        <v>51</v>
      </c>
      <c r="M255" t="s">
        <v>52</v>
      </c>
      <c r="N255" t="s">
        <v>53</v>
      </c>
    </row>
    <row r="256" spans="2:15" x14ac:dyDescent="0.25">
      <c r="C256" s="6" t="s">
        <v>23</v>
      </c>
      <c r="D256">
        <v>2</v>
      </c>
      <c r="E256" s="6" t="s">
        <v>24</v>
      </c>
      <c r="F256">
        <v>2</v>
      </c>
      <c r="H256" t="s">
        <v>54</v>
      </c>
      <c r="I256" t="s">
        <v>55</v>
      </c>
      <c r="L256" t="s">
        <v>54</v>
      </c>
      <c r="M256" t="s">
        <v>55</v>
      </c>
    </row>
    <row r="257" spans="3:18" x14ac:dyDescent="0.25">
      <c r="C257" s="6" t="s">
        <v>25</v>
      </c>
      <c r="D257" t="s">
        <v>45</v>
      </c>
      <c r="H257" t="s">
        <v>59</v>
      </c>
      <c r="I257">
        <v>0.5</v>
      </c>
      <c r="L257" t="s">
        <v>60</v>
      </c>
    </row>
    <row r="258" spans="3:18" x14ac:dyDescent="0.25">
      <c r="C258" s="6" t="s">
        <v>26</v>
      </c>
    </row>
    <row r="259" spans="3:18" x14ac:dyDescent="0.25">
      <c r="E259" s="6" t="s">
        <v>34</v>
      </c>
      <c r="F259" t="s">
        <v>35</v>
      </c>
      <c r="I259" s="6" t="s">
        <v>27</v>
      </c>
      <c r="J259" t="s">
        <v>28</v>
      </c>
      <c r="K259" s="7">
        <v>8.9999999999999996E-7</v>
      </c>
      <c r="M259" s="6" t="s">
        <v>29</v>
      </c>
      <c r="N259" t="s">
        <v>30</v>
      </c>
      <c r="O259" s="8">
        <v>0.1</v>
      </c>
    </row>
    <row r="260" spans="3:18" x14ac:dyDescent="0.25">
      <c r="E260" s="6"/>
      <c r="K260" s="7"/>
      <c r="N260" t="s">
        <v>31</v>
      </c>
      <c r="O260" s="8">
        <v>0.5</v>
      </c>
    </row>
    <row r="261" spans="3:18" x14ac:dyDescent="0.25">
      <c r="K261" s="7"/>
    </row>
    <row r="263" spans="3:18" x14ac:dyDescent="0.25">
      <c r="C263" s="6" t="s">
        <v>32</v>
      </c>
      <c r="D263" s="6"/>
      <c r="E263" s="6"/>
      <c r="F263" s="6"/>
      <c r="G263" s="6"/>
      <c r="H263" s="6"/>
      <c r="I263" s="6" t="s">
        <v>33</v>
      </c>
      <c r="N263" t="s">
        <v>84</v>
      </c>
      <c r="P263" t="s">
        <v>97</v>
      </c>
      <c r="R263" t="s">
        <v>98</v>
      </c>
    </row>
    <row r="264" spans="3:18" x14ac:dyDescent="0.25">
      <c r="C264" t="s">
        <v>83</v>
      </c>
      <c r="D264" t="s">
        <v>42</v>
      </c>
      <c r="I264" t="s">
        <v>84</v>
      </c>
      <c r="J264" t="s">
        <v>42</v>
      </c>
      <c r="N264" t="s">
        <v>96</v>
      </c>
      <c r="R264">
        <v>81.97</v>
      </c>
    </row>
    <row r="265" spans="3:18" x14ac:dyDescent="0.25">
      <c r="C265">
        <v>1</v>
      </c>
      <c r="D265">
        <v>80.44</v>
      </c>
      <c r="I265">
        <v>1</v>
      </c>
      <c r="J265">
        <v>85.13</v>
      </c>
      <c r="N265">
        <v>1</v>
      </c>
    </row>
    <row r="266" spans="3:18" x14ac:dyDescent="0.25">
      <c r="C266">
        <v>2</v>
      </c>
      <c r="D266">
        <v>78.069999999999993</v>
      </c>
      <c r="I266">
        <v>2</v>
      </c>
      <c r="J266">
        <v>81.53</v>
      </c>
      <c r="N266">
        <v>2</v>
      </c>
    </row>
    <row r="267" spans="3:18" x14ac:dyDescent="0.25">
      <c r="C267">
        <v>3</v>
      </c>
      <c r="D267">
        <v>80.010000000000005</v>
      </c>
      <c r="I267">
        <v>3</v>
      </c>
      <c r="J267">
        <v>81.77</v>
      </c>
      <c r="N267">
        <v>3</v>
      </c>
    </row>
    <row r="268" spans="3:18" x14ac:dyDescent="0.25">
      <c r="C268">
        <v>4</v>
      </c>
      <c r="D268">
        <v>79.52</v>
      </c>
      <c r="I268">
        <v>4</v>
      </c>
      <c r="J268">
        <v>80.62</v>
      </c>
      <c r="N268">
        <v>4</v>
      </c>
      <c r="O268">
        <v>80.48</v>
      </c>
    </row>
    <row r="269" spans="3:18" x14ac:dyDescent="0.25">
      <c r="C269">
        <v>5</v>
      </c>
      <c r="D269">
        <v>80.63</v>
      </c>
      <c r="I269">
        <v>5</v>
      </c>
      <c r="J269">
        <v>81.290000000000006</v>
      </c>
      <c r="N269">
        <v>5</v>
      </c>
      <c r="O269">
        <v>80.91</v>
      </c>
    </row>
    <row r="270" spans="3:18" x14ac:dyDescent="0.25">
      <c r="C270">
        <v>6</v>
      </c>
      <c r="D270">
        <v>80.739999999999995</v>
      </c>
      <c r="I270">
        <v>6</v>
      </c>
      <c r="J270">
        <v>81.430000000000007</v>
      </c>
      <c r="N270">
        <v>6</v>
      </c>
      <c r="O270">
        <v>81.55</v>
      </c>
    </row>
    <row r="271" spans="3:18" x14ac:dyDescent="0.25">
      <c r="C271">
        <v>7</v>
      </c>
      <c r="D271">
        <v>80.95</v>
      </c>
      <c r="I271">
        <v>7</v>
      </c>
      <c r="J271">
        <v>82.62</v>
      </c>
      <c r="L271">
        <v>81.739999999999995</v>
      </c>
      <c r="N271">
        <v>7</v>
      </c>
    </row>
    <row r="272" spans="3:18" x14ac:dyDescent="0.25">
      <c r="C272">
        <v>8</v>
      </c>
      <c r="D272">
        <v>78.8</v>
      </c>
      <c r="I272">
        <v>8</v>
      </c>
      <c r="J272">
        <v>82.34</v>
      </c>
      <c r="N272">
        <v>8</v>
      </c>
    </row>
    <row r="273" spans="3:15" x14ac:dyDescent="0.25">
      <c r="C273">
        <v>9</v>
      </c>
      <c r="D273">
        <v>80.790000000000006</v>
      </c>
      <c r="I273">
        <v>9</v>
      </c>
      <c r="J273">
        <v>81.44</v>
      </c>
      <c r="N273">
        <v>9</v>
      </c>
    </row>
    <row r="274" spans="3:15" x14ac:dyDescent="0.25">
      <c r="C274" t="s">
        <v>66</v>
      </c>
      <c r="D274">
        <f>AVERAGE(D265:D273)</f>
        <v>79.99444444444444</v>
      </c>
      <c r="E274" t="s">
        <v>86</v>
      </c>
      <c r="I274" t="s">
        <v>66</v>
      </c>
      <c r="J274">
        <f>AVERAGE(J265:J273)</f>
        <v>82.018888888888895</v>
      </c>
      <c r="K274" t="s">
        <v>86</v>
      </c>
      <c r="N274" t="s">
        <v>66</v>
      </c>
      <c r="O274">
        <f>AVERAGE(O265:O273)</f>
        <v>80.98</v>
      </c>
    </row>
    <row r="275" spans="3:15" x14ac:dyDescent="0.25">
      <c r="C275" t="s">
        <v>64</v>
      </c>
      <c r="D275">
        <f>MIN(D265:D273)</f>
        <v>78.069999999999993</v>
      </c>
      <c r="I275" t="s">
        <v>64</v>
      </c>
      <c r="J275">
        <f>MIN(J265:J273)</f>
        <v>80.62</v>
      </c>
      <c r="N275" t="s">
        <v>64</v>
      </c>
      <c r="O275">
        <f>MIN(O265:O273)</f>
        <v>80.48</v>
      </c>
    </row>
    <row r="276" spans="3:15" x14ac:dyDescent="0.25">
      <c r="C276" t="s">
        <v>65</v>
      </c>
      <c r="D276">
        <f>MAX(D265:D273)</f>
        <v>80.95</v>
      </c>
      <c r="I276" t="s">
        <v>65</v>
      </c>
      <c r="J276">
        <f>MAX(J265:J273)</f>
        <v>85.13</v>
      </c>
      <c r="N276" t="s">
        <v>65</v>
      </c>
      <c r="O276">
        <f>MAX(O265:O273)</f>
        <v>81.55</v>
      </c>
    </row>
    <row r="277" spans="3:15" x14ac:dyDescent="0.25">
      <c r="D277">
        <f>((D275-D274)/D274)*100</f>
        <v>-2.4057226196263661</v>
      </c>
      <c r="J277">
        <f>((J275-J274)/J274)*100</f>
        <v>-1.7055691778316668</v>
      </c>
      <c r="O277">
        <f>((O275-O274)/O274)*100</f>
        <v>-0.6174364040503828</v>
      </c>
    </row>
    <row r="278" spans="3:15" x14ac:dyDescent="0.25">
      <c r="D278">
        <f>((D276-D274)/D274)*100</f>
        <v>1.1945273977359629</v>
      </c>
      <c r="J278">
        <f>((J276-J274)/J274)*100</f>
        <v>3.7931641762737445</v>
      </c>
      <c r="O278">
        <f>((O276-O274)/O274)*100</f>
        <v>0.70387750061742793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8"/>
  <sheetViews>
    <sheetView workbookViewId="0">
      <selection activeCell="U22" sqref="U22"/>
    </sheetView>
  </sheetViews>
  <sheetFormatPr defaultRowHeight="15" x14ac:dyDescent="0.25"/>
  <cols>
    <col min="1" max="1" width="22.85546875" customWidth="1"/>
    <col min="2" max="2" width="18.7109375" customWidth="1"/>
    <col min="3" max="3" width="10.140625" customWidth="1"/>
    <col min="4" max="4" width="11" customWidth="1"/>
    <col min="5" max="5" width="11.28515625" customWidth="1"/>
    <col min="6" max="6" width="11.5703125" customWidth="1"/>
    <col min="8" max="8" width="14.28515625" customWidth="1"/>
    <col min="9" max="9" width="13.140625" customWidth="1"/>
    <col min="10" max="23" width="18" customWidth="1"/>
  </cols>
  <sheetData>
    <row r="2" spans="1:38" x14ac:dyDescent="0.25">
      <c r="C2" s="48" t="s">
        <v>122</v>
      </c>
      <c r="D2" s="48"/>
      <c r="E2" s="48"/>
      <c r="F2" s="48"/>
    </row>
    <row r="3" spans="1:38" x14ac:dyDescent="0.25">
      <c r="C3" s="48"/>
      <c r="D3" s="48"/>
      <c r="E3" s="48"/>
      <c r="F3" s="48"/>
    </row>
    <row r="4" spans="1:38" x14ac:dyDescent="0.25">
      <c r="C4" s="49" t="s">
        <v>123</v>
      </c>
      <c r="D4" s="48"/>
      <c r="E4" s="48"/>
      <c r="F4" s="48"/>
    </row>
    <row r="5" spans="1:38" x14ac:dyDescent="0.25">
      <c r="C5" s="49" t="s">
        <v>125</v>
      </c>
      <c r="D5" s="48"/>
      <c r="E5" s="48"/>
      <c r="F5" s="48"/>
    </row>
    <row r="8" spans="1:38" ht="15.75" x14ac:dyDescent="0.25">
      <c r="B8" s="18"/>
      <c r="D8" s="18"/>
      <c r="F8" s="18"/>
      <c r="H8" s="18"/>
      <c r="J8" s="24"/>
      <c r="K8" s="24"/>
      <c r="L8" s="40" t="s">
        <v>111</v>
      </c>
    </row>
    <row r="9" spans="1:38" x14ac:dyDescent="0.25">
      <c r="A9" s="39" t="s">
        <v>99</v>
      </c>
      <c r="B9" s="18"/>
      <c r="C9" t="s">
        <v>89</v>
      </c>
      <c r="D9" s="18"/>
      <c r="E9" t="s">
        <v>90</v>
      </c>
      <c r="F9" s="18"/>
      <c r="G9" t="s">
        <v>91</v>
      </c>
      <c r="H9" s="18"/>
      <c r="J9" s="24"/>
      <c r="K9" s="24"/>
    </row>
    <row r="10" spans="1:38" x14ac:dyDescent="0.25">
      <c r="B10" s="19"/>
      <c r="C10" s="20" t="s">
        <v>69</v>
      </c>
      <c r="D10" s="19" t="s">
        <v>70</v>
      </c>
      <c r="E10" s="20" t="s">
        <v>79</v>
      </c>
      <c r="F10" s="19" t="s">
        <v>74</v>
      </c>
      <c r="G10" s="20" t="s">
        <v>83</v>
      </c>
      <c r="H10" s="19" t="s">
        <v>84</v>
      </c>
      <c r="I10" s="41" t="s">
        <v>110</v>
      </c>
      <c r="J10" s="24"/>
      <c r="K10" s="24"/>
      <c r="L10" s="42" t="s">
        <v>119</v>
      </c>
      <c r="M10" s="43"/>
      <c r="N10" s="23"/>
      <c r="O10" s="34"/>
    </row>
    <row r="11" spans="1:38" x14ac:dyDescent="0.25">
      <c r="A11" t="s">
        <v>34</v>
      </c>
      <c r="B11" s="18" t="s">
        <v>124</v>
      </c>
      <c r="C11">
        <v>83.54</v>
      </c>
      <c r="D11" s="26">
        <v>80.790000000000006</v>
      </c>
      <c r="E11">
        <v>82.7</v>
      </c>
      <c r="F11" s="25">
        <v>79.31</v>
      </c>
      <c r="G11">
        <v>80.44</v>
      </c>
      <c r="H11" s="22">
        <v>85.13</v>
      </c>
      <c r="I11" t="s">
        <v>86</v>
      </c>
      <c r="L11" s="46" t="s">
        <v>25</v>
      </c>
      <c r="M11" s="24" t="s">
        <v>45</v>
      </c>
      <c r="N11" s="24"/>
      <c r="O11" s="35"/>
      <c r="P11" s="17"/>
    </row>
    <row r="12" spans="1:38" x14ac:dyDescent="0.25">
      <c r="B12" s="35">
        <v>2</v>
      </c>
      <c r="C12">
        <v>82.92</v>
      </c>
      <c r="D12" s="18">
        <v>82.15</v>
      </c>
      <c r="E12">
        <v>79.91</v>
      </c>
      <c r="F12" s="18">
        <v>80.66</v>
      </c>
      <c r="G12">
        <v>78.069999999999993</v>
      </c>
      <c r="H12" s="18">
        <v>81.53</v>
      </c>
      <c r="J12" s="24"/>
      <c r="K12" s="24"/>
      <c r="L12" s="42" t="s">
        <v>112</v>
      </c>
      <c r="M12" s="34"/>
      <c r="N12" s="42" t="s">
        <v>114</v>
      </c>
      <c r="O12" s="34"/>
      <c r="P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1:38" x14ac:dyDescent="0.25">
      <c r="B13" s="35">
        <v>3</v>
      </c>
      <c r="C13">
        <v>79.97</v>
      </c>
      <c r="D13" s="18">
        <v>81.11</v>
      </c>
      <c r="E13">
        <v>80.37</v>
      </c>
      <c r="F13" s="18">
        <v>79.98</v>
      </c>
      <c r="G13">
        <v>80.010000000000005</v>
      </c>
      <c r="H13" s="18">
        <v>81.77</v>
      </c>
      <c r="J13" s="24"/>
      <c r="K13" s="24"/>
      <c r="L13" s="30" t="s">
        <v>113</v>
      </c>
      <c r="M13" s="35" t="s">
        <v>48</v>
      </c>
      <c r="N13" s="30" t="s">
        <v>113</v>
      </c>
      <c r="O13" s="35" t="s">
        <v>115</v>
      </c>
      <c r="P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x14ac:dyDescent="0.25">
      <c r="B14" s="18">
        <v>4</v>
      </c>
      <c r="C14">
        <v>80.05</v>
      </c>
      <c r="D14" s="21">
        <v>78.03</v>
      </c>
      <c r="E14">
        <v>79.66</v>
      </c>
      <c r="F14" s="18">
        <v>78.95</v>
      </c>
      <c r="G14">
        <v>79.52</v>
      </c>
      <c r="H14" s="18">
        <v>80.62</v>
      </c>
      <c r="J14" s="24"/>
      <c r="K14" s="24"/>
      <c r="L14" s="30" t="s">
        <v>116</v>
      </c>
      <c r="M14" s="35">
        <v>2</v>
      </c>
      <c r="N14" s="30" t="s">
        <v>116</v>
      </c>
      <c r="O14" s="35">
        <v>3</v>
      </c>
      <c r="P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x14ac:dyDescent="0.25">
      <c r="B15" s="18">
        <v>5</v>
      </c>
      <c r="C15">
        <v>79.47</v>
      </c>
      <c r="D15" s="21">
        <v>78.81</v>
      </c>
      <c r="E15">
        <v>78.650000000000006</v>
      </c>
      <c r="F15" s="18">
        <v>80.02</v>
      </c>
      <c r="G15">
        <v>80.63</v>
      </c>
      <c r="H15" s="18">
        <v>81.290000000000006</v>
      </c>
      <c r="J15" s="24"/>
      <c r="K15" s="24"/>
      <c r="L15" s="30" t="s">
        <v>54</v>
      </c>
      <c r="M15" s="35">
        <v>11.4</v>
      </c>
      <c r="N15" s="30" t="s">
        <v>54</v>
      </c>
      <c r="O15" s="35">
        <v>10.6</v>
      </c>
      <c r="P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 x14ac:dyDescent="0.25">
      <c r="B16" s="18">
        <v>6</v>
      </c>
      <c r="C16">
        <v>79.16</v>
      </c>
      <c r="D16" s="21">
        <v>77.819999999999993</v>
      </c>
      <c r="E16">
        <v>79.430000000000007</v>
      </c>
      <c r="F16" s="18">
        <v>78.17</v>
      </c>
      <c r="G16">
        <v>80.739999999999995</v>
      </c>
      <c r="H16" s="18">
        <v>81.430000000000007</v>
      </c>
      <c r="J16" s="24"/>
      <c r="K16" s="24"/>
      <c r="L16" s="28" t="s">
        <v>117</v>
      </c>
      <c r="M16" s="36">
        <v>0.5</v>
      </c>
      <c r="N16" s="28" t="s">
        <v>117</v>
      </c>
      <c r="O16" s="36">
        <v>0.5</v>
      </c>
      <c r="P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 x14ac:dyDescent="0.25">
      <c r="B17" s="18">
        <v>7</v>
      </c>
      <c r="C17">
        <v>79.64</v>
      </c>
      <c r="D17" s="21">
        <v>78.8</v>
      </c>
      <c r="E17">
        <v>79.61</v>
      </c>
      <c r="F17" s="18">
        <v>79.510000000000005</v>
      </c>
      <c r="G17">
        <v>80.95</v>
      </c>
      <c r="H17" s="18">
        <v>82.62</v>
      </c>
      <c r="J17" s="24"/>
      <c r="K17" s="24"/>
      <c r="N17" s="24"/>
      <c r="O17" s="24"/>
      <c r="P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x14ac:dyDescent="0.25">
      <c r="B18" s="18">
        <v>8</v>
      </c>
      <c r="C18">
        <v>80.48</v>
      </c>
      <c r="D18" s="21">
        <v>77.64</v>
      </c>
      <c r="E18">
        <v>78.33</v>
      </c>
      <c r="F18" s="18">
        <v>79.7</v>
      </c>
      <c r="G18">
        <v>78.8</v>
      </c>
      <c r="H18" s="18">
        <v>82.34</v>
      </c>
      <c r="J18" s="24"/>
      <c r="K18" s="24"/>
      <c r="P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x14ac:dyDescent="0.25">
      <c r="B19" s="18">
        <v>9</v>
      </c>
      <c r="C19">
        <v>79.83</v>
      </c>
      <c r="D19" s="27">
        <v>78.42</v>
      </c>
      <c r="E19">
        <v>79.989999999999995</v>
      </c>
      <c r="F19" s="19">
        <v>78.89</v>
      </c>
      <c r="G19">
        <v>80.790000000000006</v>
      </c>
      <c r="H19" s="18">
        <v>81.44</v>
      </c>
      <c r="J19" s="24"/>
      <c r="K19" s="24"/>
      <c r="L19" s="42" t="s">
        <v>120</v>
      </c>
      <c r="M19" s="43"/>
      <c r="N19" s="23"/>
      <c r="O19" s="34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x14ac:dyDescent="0.25">
      <c r="B20" s="22"/>
      <c r="C20" s="23"/>
      <c r="D20" s="22"/>
      <c r="E20" s="23"/>
      <c r="F20" s="22"/>
      <c r="G20" s="23"/>
      <c r="H20" s="22"/>
      <c r="I20" s="23"/>
      <c r="J20" s="24"/>
      <c r="K20" s="24"/>
      <c r="L20" s="46" t="s">
        <v>25</v>
      </c>
      <c r="M20" s="24" t="s">
        <v>45</v>
      </c>
      <c r="N20" s="24"/>
      <c r="O20" s="35"/>
    </row>
    <row r="21" spans="1:38" x14ac:dyDescent="0.25">
      <c r="A21" t="s">
        <v>93</v>
      </c>
      <c r="B21" s="18" t="s">
        <v>109</v>
      </c>
      <c r="C21">
        <f t="shared" ref="C21:H21" si="0">ROUND(AVERAGE(C11:C19),2)</f>
        <v>80.56</v>
      </c>
      <c r="D21" s="24">
        <f t="shared" si="0"/>
        <v>79.290000000000006</v>
      </c>
      <c r="E21" s="30">
        <f t="shared" si="0"/>
        <v>79.849999999999994</v>
      </c>
      <c r="F21" s="24">
        <f t="shared" si="0"/>
        <v>79.47</v>
      </c>
      <c r="G21" s="30">
        <f t="shared" si="0"/>
        <v>79.989999999999995</v>
      </c>
      <c r="H21" s="18">
        <f t="shared" si="0"/>
        <v>82.02</v>
      </c>
      <c r="I21" t="s">
        <v>86</v>
      </c>
      <c r="J21" s="24"/>
      <c r="K21" s="24"/>
      <c r="L21" s="42" t="s">
        <v>112</v>
      </c>
      <c r="M21" s="34"/>
      <c r="N21" s="42" t="s">
        <v>114</v>
      </c>
      <c r="O21" s="34"/>
    </row>
    <row r="22" spans="1:38" x14ac:dyDescent="0.25">
      <c r="B22" s="18" t="s">
        <v>64</v>
      </c>
      <c r="C22" s="24">
        <f t="shared" ref="C22:H22" si="1">ROUND(((MIN(C11:C19)-C21)/C21)*100,2)</f>
        <v>-1.74</v>
      </c>
      <c r="D22" s="24">
        <f t="shared" si="1"/>
        <v>-2.08</v>
      </c>
      <c r="E22" s="30">
        <f t="shared" si="1"/>
        <v>-1.9</v>
      </c>
      <c r="F22" s="24">
        <f t="shared" si="1"/>
        <v>-1.64</v>
      </c>
      <c r="G22" s="30">
        <f t="shared" si="1"/>
        <v>-2.4</v>
      </c>
      <c r="H22" s="18">
        <f t="shared" si="1"/>
        <v>-1.71</v>
      </c>
      <c r="I22" s="24"/>
      <c r="J22" s="24"/>
      <c r="K22" s="24"/>
      <c r="L22" s="30" t="s">
        <v>113</v>
      </c>
      <c r="M22" s="35" t="s">
        <v>48</v>
      </c>
      <c r="N22" s="30" t="s">
        <v>113</v>
      </c>
      <c r="O22" s="35" t="s">
        <v>115</v>
      </c>
    </row>
    <row r="23" spans="1:38" x14ac:dyDescent="0.25">
      <c r="B23" s="18" t="s">
        <v>65</v>
      </c>
      <c r="C23">
        <f t="shared" ref="C23:H23" si="2">ROUND(((MAX(C11:C19)-C21)/C21)*100,2)</f>
        <v>3.7</v>
      </c>
      <c r="D23" s="24">
        <f t="shared" si="2"/>
        <v>3.61</v>
      </c>
      <c r="E23" s="30">
        <f t="shared" si="2"/>
        <v>3.57</v>
      </c>
      <c r="F23" s="24">
        <f t="shared" si="2"/>
        <v>1.5</v>
      </c>
      <c r="G23" s="30">
        <f t="shared" si="2"/>
        <v>1.2</v>
      </c>
      <c r="H23" s="18">
        <f t="shared" si="2"/>
        <v>3.79</v>
      </c>
      <c r="L23" s="30" t="s">
        <v>116</v>
      </c>
      <c r="M23" s="35">
        <v>2</v>
      </c>
      <c r="N23" s="30" t="s">
        <v>116</v>
      </c>
      <c r="O23" s="35">
        <v>3</v>
      </c>
      <c r="AD23" t="s">
        <v>108</v>
      </c>
    </row>
    <row r="24" spans="1:38" x14ac:dyDescent="0.25">
      <c r="B24" s="18"/>
      <c r="D24" s="18"/>
      <c r="F24" s="18"/>
      <c r="H24" s="18"/>
      <c r="L24" s="30" t="s">
        <v>54</v>
      </c>
      <c r="M24" s="35">
        <v>10</v>
      </c>
      <c r="N24" s="30" t="s">
        <v>54</v>
      </c>
      <c r="O24" s="35">
        <v>10</v>
      </c>
    </row>
    <row r="25" spans="1:38" x14ac:dyDescent="0.25">
      <c r="A25" t="s">
        <v>94</v>
      </c>
      <c r="B25" s="18" t="s">
        <v>66</v>
      </c>
      <c r="C25">
        <f>ROUND(AVERAGE(C11:D19),2)</f>
        <v>79.92</v>
      </c>
      <c r="D25" s="18"/>
      <c r="E25">
        <f>AVERAGE(E11:F19)</f>
        <v>79.657777777777781</v>
      </c>
      <c r="F25" s="18"/>
      <c r="G25">
        <f>AVERAGE(G11:H19)</f>
        <v>81.006666666666661</v>
      </c>
      <c r="H25" s="18"/>
      <c r="L25" s="28" t="s">
        <v>117</v>
      </c>
      <c r="M25" s="36">
        <v>0.5</v>
      </c>
      <c r="N25" s="28" t="s">
        <v>117</v>
      </c>
      <c r="O25" s="36">
        <v>0.5</v>
      </c>
    </row>
    <row r="26" spans="1:38" x14ac:dyDescent="0.25">
      <c r="B26" s="18" t="s">
        <v>64</v>
      </c>
      <c r="C26" s="24">
        <f>ROUND(((MIN(C11:D19)-C25)/C25)*100,2)</f>
        <v>-2.85</v>
      </c>
      <c r="D26" s="24"/>
      <c r="E26" s="30">
        <f>ROUND(((MIN(E11:F19)-E25)/E25)*100,2)</f>
        <v>-1.87</v>
      </c>
      <c r="F26" s="24"/>
      <c r="G26" s="30">
        <f>ROUND(((MIN(G11:H19)-G25)/G25)*100,2)</f>
        <v>-3.63</v>
      </c>
      <c r="H26" s="18"/>
      <c r="L26" s="24"/>
      <c r="M26" s="24"/>
      <c r="N26" s="24"/>
      <c r="O26" s="24"/>
    </row>
    <row r="27" spans="1:38" x14ac:dyDescent="0.25">
      <c r="B27" s="18" t="s">
        <v>65</v>
      </c>
      <c r="C27" s="17">
        <f>ROUND(((MAX(C11:D19)-C25)/C25)*100,2)</f>
        <v>4.53</v>
      </c>
      <c r="D27" s="17"/>
      <c r="E27" s="46">
        <f>ROUND(((MAX(E11:F19)-E25)/E25)*100,2)</f>
        <v>3.82</v>
      </c>
      <c r="F27" s="17"/>
      <c r="G27" s="46">
        <f>ROUND(((MAX(G11:H19)-G25)/G25)*100,2)</f>
        <v>5.09</v>
      </c>
      <c r="H27" s="18"/>
    </row>
    <row r="28" spans="1:38" x14ac:dyDescent="0.25">
      <c r="B28" s="18"/>
      <c r="C28" s="45"/>
      <c r="D28" s="27"/>
      <c r="E28" s="55"/>
      <c r="F28" s="27"/>
      <c r="G28" s="55"/>
      <c r="H28" s="19"/>
      <c r="L28" s="42" t="s">
        <v>118</v>
      </c>
      <c r="M28" s="43"/>
      <c r="N28" s="23"/>
      <c r="O28" s="34"/>
    </row>
    <row r="29" spans="1:38" x14ac:dyDescent="0.25">
      <c r="C29" s="17"/>
      <c r="D29" s="17"/>
      <c r="E29" s="17"/>
      <c r="F29" s="17"/>
      <c r="G29" s="17"/>
      <c r="L29" s="46" t="s">
        <v>25</v>
      </c>
      <c r="M29" s="24" t="s">
        <v>45</v>
      </c>
      <c r="N29" s="24"/>
      <c r="O29" s="35"/>
    </row>
    <row r="30" spans="1:38" x14ac:dyDescent="0.25">
      <c r="A30" t="s">
        <v>95</v>
      </c>
      <c r="B30" s="18" t="s">
        <v>66</v>
      </c>
      <c r="C30" s="31">
        <f>ROUND(AVERAGE(C11:H19),2)</f>
        <v>80.2</v>
      </c>
      <c r="D30" s="26"/>
      <c r="E30" s="17"/>
      <c r="F30" s="17"/>
      <c r="G30" s="17"/>
      <c r="L30" s="42" t="s">
        <v>112</v>
      </c>
      <c r="M30" s="34"/>
      <c r="N30" s="42" t="s">
        <v>114</v>
      </c>
      <c r="O30" s="34"/>
    </row>
    <row r="31" spans="1:38" x14ac:dyDescent="0.25">
      <c r="B31" s="18" t="s">
        <v>64</v>
      </c>
      <c r="C31" s="38">
        <f>ROUND(((MIN(C11:H19)-C30)/C30)*100,2)</f>
        <v>-3.19</v>
      </c>
      <c r="D31" s="21"/>
      <c r="E31" s="17"/>
      <c r="F31" s="17"/>
      <c r="G31" s="17"/>
      <c r="L31" s="30" t="s">
        <v>113</v>
      </c>
      <c r="M31" s="35" t="s">
        <v>48</v>
      </c>
      <c r="N31" s="30" t="s">
        <v>113</v>
      </c>
      <c r="O31" s="35" t="s">
        <v>115</v>
      </c>
    </row>
    <row r="32" spans="1:38" x14ac:dyDescent="0.25">
      <c r="B32" s="18" t="s">
        <v>65</v>
      </c>
      <c r="C32" s="45">
        <f>ROUND(((MAX(C11:H19)-C30)/C30)*100,2)</f>
        <v>6.15</v>
      </c>
      <c r="D32" s="27"/>
      <c r="E32" s="17"/>
      <c r="F32" s="17"/>
      <c r="G32" s="17"/>
      <c r="L32" s="30" t="s">
        <v>116</v>
      </c>
      <c r="M32" s="35">
        <v>2</v>
      </c>
      <c r="N32" s="30" t="s">
        <v>116</v>
      </c>
      <c r="O32" s="35">
        <v>3</v>
      </c>
    </row>
    <row r="33" spans="2:15" x14ac:dyDescent="0.25">
      <c r="L33" s="30" t="s">
        <v>54</v>
      </c>
      <c r="M33" s="35">
        <v>10</v>
      </c>
      <c r="N33" s="30" t="s">
        <v>54</v>
      </c>
      <c r="O33" s="35">
        <v>10</v>
      </c>
    </row>
    <row r="34" spans="2:15" x14ac:dyDescent="0.25">
      <c r="B34" t="s">
        <v>102</v>
      </c>
      <c r="C34" t="s">
        <v>101</v>
      </c>
      <c r="F34">
        <v>33.79</v>
      </c>
      <c r="H34" t="s">
        <v>105</v>
      </c>
      <c r="I34">
        <v>47.59</v>
      </c>
      <c r="L34" s="28" t="s">
        <v>117</v>
      </c>
      <c r="M34" s="36">
        <v>0.5</v>
      </c>
      <c r="N34" s="28" t="s">
        <v>117</v>
      </c>
      <c r="O34" s="36">
        <v>0.5</v>
      </c>
    </row>
    <row r="35" spans="2:15" x14ac:dyDescent="0.25">
      <c r="B35" t="s">
        <v>103</v>
      </c>
      <c r="F35">
        <v>44.6</v>
      </c>
      <c r="H35" t="s">
        <v>106</v>
      </c>
      <c r="I35">
        <v>55.87</v>
      </c>
    </row>
    <row r="36" spans="2:15" x14ac:dyDescent="0.25">
      <c r="L36" s="47" t="s">
        <v>121</v>
      </c>
      <c r="M36" s="47"/>
    </row>
    <row r="37" spans="2:15" x14ac:dyDescent="0.25">
      <c r="B37" t="s">
        <v>104</v>
      </c>
      <c r="C37" t="s">
        <v>100</v>
      </c>
      <c r="F37">
        <v>34.67</v>
      </c>
      <c r="H37" t="s">
        <v>105</v>
      </c>
      <c r="I37">
        <v>47.59</v>
      </c>
    </row>
    <row r="38" spans="2:15" x14ac:dyDescent="0.25">
      <c r="B38" t="s">
        <v>103</v>
      </c>
      <c r="F38">
        <v>43.97</v>
      </c>
      <c r="H38" t="s">
        <v>106</v>
      </c>
      <c r="I38">
        <v>55.87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8"/>
  <sheetViews>
    <sheetView tabSelected="1" workbookViewId="0">
      <selection activeCell="G38" sqref="G38"/>
    </sheetView>
  </sheetViews>
  <sheetFormatPr defaultRowHeight="15" x14ac:dyDescent="0.25"/>
  <cols>
    <col min="1" max="1" width="14.7109375" customWidth="1"/>
    <col min="2" max="2" width="12.140625" style="18" customWidth="1"/>
    <col min="4" max="4" width="9.140625" style="18"/>
    <col min="6" max="6" width="9.140625" style="18"/>
    <col min="8" max="8" width="10.140625" style="18" customWidth="1"/>
    <col min="10" max="10" width="9.140625" style="18"/>
    <col min="11" max="11" width="12.5703125" customWidth="1"/>
    <col min="12" max="19" width="13.85546875" style="24" customWidth="1"/>
    <col min="20" max="23" width="13.85546875" customWidth="1"/>
  </cols>
  <sheetData>
    <row r="1" spans="1:43" x14ac:dyDescent="0.25">
      <c r="B1" s="24"/>
      <c r="D1" s="24"/>
      <c r="F1" s="24"/>
      <c r="H1" s="24"/>
      <c r="J1" s="24"/>
    </row>
    <row r="2" spans="1:43" x14ac:dyDescent="0.25">
      <c r="B2" s="24"/>
      <c r="C2" s="48" t="s">
        <v>129</v>
      </c>
      <c r="D2" s="24"/>
      <c r="F2" s="24"/>
      <c r="H2" s="24"/>
      <c r="J2" s="24"/>
    </row>
    <row r="3" spans="1:43" x14ac:dyDescent="0.25">
      <c r="B3" s="24"/>
      <c r="C3" s="48"/>
      <c r="D3" s="24"/>
      <c r="F3" s="24"/>
      <c r="H3" s="24"/>
      <c r="J3" s="24"/>
    </row>
    <row r="4" spans="1:43" x14ac:dyDescent="0.25">
      <c r="B4" s="24"/>
      <c r="C4" s="49" t="s">
        <v>130</v>
      </c>
      <c r="D4" s="24"/>
      <c r="F4" s="24"/>
      <c r="H4" s="24"/>
      <c r="J4" s="24"/>
    </row>
    <row r="5" spans="1:43" x14ac:dyDescent="0.25">
      <c r="B5" s="24"/>
      <c r="C5" s="49" t="s">
        <v>125</v>
      </c>
      <c r="D5" s="24"/>
      <c r="F5" s="24"/>
      <c r="H5" s="24"/>
      <c r="J5" s="24"/>
    </row>
    <row r="6" spans="1:43" s="24" customFormat="1" x14ac:dyDescent="0.25"/>
    <row r="7" spans="1:43" ht="15.75" x14ac:dyDescent="0.25">
      <c r="O7" s="40" t="s">
        <v>111</v>
      </c>
      <c r="P7"/>
    </row>
    <row r="8" spans="1:43" ht="15.75" x14ac:dyDescent="0.25">
      <c r="A8" s="40" t="s">
        <v>39</v>
      </c>
      <c r="C8" t="s">
        <v>89</v>
      </c>
      <c r="E8" t="s">
        <v>90</v>
      </c>
      <c r="G8" t="s">
        <v>91</v>
      </c>
      <c r="I8" t="s">
        <v>92</v>
      </c>
    </row>
    <row r="9" spans="1:43" s="20" customFormat="1" x14ac:dyDescent="0.25">
      <c r="B9" s="19"/>
      <c r="C9" s="20" t="s">
        <v>41</v>
      </c>
      <c r="D9" s="19" t="s">
        <v>43</v>
      </c>
      <c r="E9" s="20" t="s">
        <v>46</v>
      </c>
      <c r="F9" s="19" t="s">
        <v>47</v>
      </c>
      <c r="G9" s="20" t="s">
        <v>61</v>
      </c>
      <c r="H9" s="19" t="s">
        <v>62</v>
      </c>
      <c r="I9" s="20" t="s">
        <v>71</v>
      </c>
      <c r="J9" s="19" t="s">
        <v>72</v>
      </c>
      <c r="K9" s="41" t="s">
        <v>110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43" x14ac:dyDescent="0.25">
      <c r="A10" t="s">
        <v>34</v>
      </c>
      <c r="B10" s="18" t="s">
        <v>124</v>
      </c>
      <c r="C10">
        <v>69.709999999999994</v>
      </c>
      <c r="D10" s="21">
        <v>71.63</v>
      </c>
      <c r="E10">
        <v>67.430000000000007</v>
      </c>
      <c r="F10">
        <v>66.989999999999995</v>
      </c>
      <c r="G10" s="31">
        <v>65.3</v>
      </c>
      <c r="H10" s="25">
        <v>65.02</v>
      </c>
      <c r="I10" s="29">
        <v>71.42</v>
      </c>
      <c r="J10" s="34">
        <v>65.569999999999993</v>
      </c>
      <c r="O10" s="42" t="s">
        <v>128</v>
      </c>
      <c r="P10" s="53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x14ac:dyDescent="0.25">
      <c r="B11" s="18">
        <v>2</v>
      </c>
      <c r="C11">
        <v>71.099999999999994</v>
      </c>
      <c r="D11" s="18">
        <v>68.959999999999994</v>
      </c>
      <c r="E11">
        <v>66.88</v>
      </c>
      <c r="F11">
        <v>67.7</v>
      </c>
      <c r="G11" s="30">
        <v>68.819999999999993</v>
      </c>
      <c r="H11" s="18">
        <v>66.52</v>
      </c>
      <c r="I11" s="30">
        <v>68.22</v>
      </c>
      <c r="J11" s="35">
        <v>68.209999999999994</v>
      </c>
      <c r="O11" s="46" t="s">
        <v>25</v>
      </c>
      <c r="P11" s="35" t="s">
        <v>45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3" x14ac:dyDescent="0.25">
      <c r="B12" s="18">
        <v>3</v>
      </c>
      <c r="C12">
        <v>70.09</v>
      </c>
      <c r="D12" s="18">
        <v>69.34</v>
      </c>
      <c r="E12" s="14">
        <v>68.239999999999995</v>
      </c>
      <c r="F12">
        <v>67.44</v>
      </c>
      <c r="G12" s="30">
        <v>65.03</v>
      </c>
      <c r="H12" s="18">
        <v>65.69</v>
      </c>
      <c r="I12" s="30">
        <v>67.58</v>
      </c>
      <c r="J12" s="35">
        <v>66.09</v>
      </c>
      <c r="O12" s="54" t="s">
        <v>127</v>
      </c>
      <c r="P12" s="35" t="s">
        <v>126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x14ac:dyDescent="0.25">
      <c r="B13" s="18">
        <v>4</v>
      </c>
      <c r="C13">
        <v>69.16</v>
      </c>
      <c r="D13" s="18">
        <v>68.09</v>
      </c>
      <c r="E13">
        <v>68.05</v>
      </c>
      <c r="F13">
        <v>68.14</v>
      </c>
      <c r="G13" s="30">
        <v>65.17</v>
      </c>
      <c r="H13" s="18">
        <v>65.28</v>
      </c>
      <c r="I13" s="30">
        <v>65.709999999999994</v>
      </c>
      <c r="J13" s="35">
        <v>67.03</v>
      </c>
      <c r="O13" s="30" t="s">
        <v>113</v>
      </c>
      <c r="P13" s="35" t="s">
        <v>39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x14ac:dyDescent="0.25">
      <c r="B14" s="18">
        <v>5</v>
      </c>
      <c r="C14">
        <v>69.45</v>
      </c>
      <c r="D14" s="21">
        <v>67.44</v>
      </c>
      <c r="E14">
        <v>68.98</v>
      </c>
      <c r="F14">
        <v>67.650000000000006</v>
      </c>
      <c r="G14" s="30">
        <v>66.819999999999993</v>
      </c>
      <c r="H14" s="18">
        <v>67.41</v>
      </c>
      <c r="I14" s="30">
        <v>67.64</v>
      </c>
      <c r="J14" s="35">
        <v>66.180000000000007</v>
      </c>
      <c r="O14" s="30" t="s">
        <v>116</v>
      </c>
      <c r="P14" s="35">
        <v>2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3" x14ac:dyDescent="0.25">
      <c r="B15" s="18">
        <v>6</v>
      </c>
      <c r="C15">
        <v>68.959999999999994</v>
      </c>
      <c r="D15" s="21">
        <v>67.89</v>
      </c>
      <c r="E15">
        <v>68.319999999999993</v>
      </c>
      <c r="F15">
        <v>66.239999999999995</v>
      </c>
      <c r="G15" s="30">
        <v>65.790000000000006</v>
      </c>
      <c r="H15" s="18">
        <v>65.040000000000006</v>
      </c>
      <c r="I15" s="38">
        <v>66.77</v>
      </c>
      <c r="J15" s="35">
        <v>66.459999999999994</v>
      </c>
      <c r="O15" s="28" t="s">
        <v>54</v>
      </c>
      <c r="P15" s="36">
        <v>10.9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</row>
    <row r="16" spans="1:43" x14ac:dyDescent="0.25">
      <c r="B16" s="18">
        <v>7</v>
      </c>
      <c r="C16">
        <v>68.180000000000007</v>
      </c>
      <c r="D16" s="21">
        <v>67.53</v>
      </c>
      <c r="E16">
        <v>66.92</v>
      </c>
      <c r="F16">
        <v>66.95</v>
      </c>
      <c r="G16" s="30">
        <v>67.760000000000005</v>
      </c>
      <c r="H16" s="18">
        <v>66.67</v>
      </c>
      <c r="I16" s="30">
        <v>68.13</v>
      </c>
      <c r="J16" s="35">
        <v>68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x14ac:dyDescent="0.25">
      <c r="B17" s="18">
        <v>8</v>
      </c>
      <c r="C17">
        <v>68.25</v>
      </c>
      <c r="D17" s="21">
        <v>67.77</v>
      </c>
      <c r="E17">
        <v>66.97</v>
      </c>
      <c r="F17">
        <v>67.14</v>
      </c>
      <c r="G17" s="32"/>
      <c r="H17" s="18">
        <v>67.099999999999994</v>
      </c>
      <c r="I17" s="30">
        <v>66.78</v>
      </c>
      <c r="J17" s="35">
        <v>67.86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x14ac:dyDescent="0.25">
      <c r="B18" s="18">
        <v>9</v>
      </c>
      <c r="C18" s="14"/>
      <c r="D18" s="21">
        <v>67.62</v>
      </c>
      <c r="E18">
        <v>69.040000000000006</v>
      </c>
      <c r="F18">
        <v>67.48</v>
      </c>
      <c r="G18" s="33"/>
      <c r="H18" s="19">
        <v>65.25</v>
      </c>
      <c r="I18" s="37">
        <v>66.17</v>
      </c>
      <c r="J18" s="36">
        <v>67.05</v>
      </c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s="23" customFormat="1" x14ac:dyDescent="0.25">
      <c r="A19" t="s">
        <v>93</v>
      </c>
      <c r="B19" s="18" t="s">
        <v>66</v>
      </c>
      <c r="C19" s="29">
        <f>ROUND(AVERAGE(C10:C18),2)</f>
        <v>69.36</v>
      </c>
      <c r="D19" s="23">
        <f t="shared" ref="D19:G19" si="0">ROUND(AVERAGE(D10:D18),2)</f>
        <v>68.47</v>
      </c>
      <c r="E19" s="29">
        <f t="shared" si="0"/>
        <v>67.87</v>
      </c>
      <c r="F19" s="22">
        <f t="shared" si="0"/>
        <v>67.3</v>
      </c>
      <c r="G19" s="29">
        <f t="shared" si="0"/>
        <v>66.38</v>
      </c>
      <c r="H19" s="22">
        <f>ROUND(AVERAGE(H10:H18),2)</f>
        <v>66</v>
      </c>
      <c r="I19" s="23">
        <f>ROUND(AVERAGE(I10:I18),2)</f>
        <v>67.599999999999994</v>
      </c>
      <c r="J19" s="22">
        <f>ROUND(AVERAGE(J10:J18),2)</f>
        <v>66.94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x14ac:dyDescent="0.25">
      <c r="B20" s="18" t="s">
        <v>64</v>
      </c>
      <c r="C20" s="24">
        <f>ROUND(((MIN(C10:C18)-C19)/C19)*100,2)</f>
        <v>-1.7</v>
      </c>
      <c r="D20" s="24">
        <f t="shared" ref="D20:G20" si="1">ROUND(((MIN(D10:D18)-D19)/D19)*100,2)</f>
        <v>-1.5</v>
      </c>
      <c r="E20" s="30">
        <f t="shared" si="1"/>
        <v>-1.46</v>
      </c>
      <c r="F20" s="18">
        <f t="shared" si="1"/>
        <v>-1.58</v>
      </c>
      <c r="G20" s="30">
        <f t="shared" si="1"/>
        <v>-2.0299999999999998</v>
      </c>
      <c r="H20" s="18">
        <f>ROUND(((MIN(H10:H18)-H19)/H19)*100,2)</f>
        <v>-1.48</v>
      </c>
      <c r="I20" s="24">
        <f>ROUND(((MIN(I10:I18)-I19)/I19)*100,2)</f>
        <v>-2.8</v>
      </c>
      <c r="J20" s="18">
        <f>ROUND(((MIN(J10:J18)-J19)/J19)*100,2)</f>
        <v>-2.0499999999999998</v>
      </c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s="24" customFormat="1" x14ac:dyDescent="0.25">
      <c r="A21"/>
      <c r="B21" s="18" t="s">
        <v>65</v>
      </c>
      <c r="C21">
        <f>ROUND(((MAX(C10:C18)-C19)/C19)*100,2)</f>
        <v>2.5099999999999998</v>
      </c>
      <c r="D21" s="38">
        <f t="shared" ref="D21:G21" si="2">ROUND(((MAX(D10:D18)-D19)/D19)*100,2)</f>
        <v>4.62</v>
      </c>
      <c r="E21" s="46">
        <f t="shared" si="2"/>
        <v>1.72</v>
      </c>
      <c r="F21" s="21">
        <f t="shared" si="2"/>
        <v>1.25</v>
      </c>
      <c r="G21" s="46">
        <f t="shared" si="2"/>
        <v>3.68</v>
      </c>
      <c r="H21" s="21">
        <f>ROUND(((MAX(H10:H18)-H19)/H19)*100,2)</f>
        <v>2.14</v>
      </c>
      <c r="I21" s="38">
        <f>ROUND(((MAX(I10:I18)-I19)/I19)*100,2)</f>
        <v>5.65</v>
      </c>
      <c r="J21" s="18">
        <f>ROUND(((MAX(J10:J18)-J19)/J19)*100,2)</f>
        <v>1.9</v>
      </c>
      <c r="O21" s="24" t="s">
        <v>107</v>
      </c>
    </row>
    <row r="22" spans="1:43" s="24" customFormat="1" x14ac:dyDescent="0.25">
      <c r="A22"/>
      <c r="B22" s="18"/>
      <c r="C22"/>
      <c r="D22" s="38"/>
      <c r="E22" s="46"/>
      <c r="F22" s="21"/>
      <c r="G22" s="46"/>
      <c r="H22" s="21"/>
      <c r="I22" s="38"/>
      <c r="J22" s="18"/>
    </row>
    <row r="23" spans="1:43" s="24" customFormat="1" x14ac:dyDescent="0.25">
      <c r="A23" t="s">
        <v>94</v>
      </c>
      <c r="B23" s="18" t="s">
        <v>66</v>
      </c>
      <c r="C23">
        <f>ROUND(AVERAGE(C10:D18),2)</f>
        <v>68.89</v>
      </c>
      <c r="D23" s="38"/>
      <c r="E23" s="46">
        <f>AVERAGE(E10:F18)</f>
        <v>67.586666666666659</v>
      </c>
      <c r="F23" s="21"/>
      <c r="G23" s="46">
        <f>ROUND(AVERAGE(G10:H18),2)</f>
        <v>66.17</v>
      </c>
      <c r="H23" s="21"/>
      <c r="I23" s="38">
        <f>ROUND(AVERAGE(I10:J18),2)</f>
        <v>67.27</v>
      </c>
      <c r="J23" s="18"/>
    </row>
    <row r="24" spans="1:43" s="24" customFormat="1" x14ac:dyDescent="0.25">
      <c r="A24"/>
      <c r="B24" s="18" t="s">
        <v>64</v>
      </c>
      <c r="C24" s="24">
        <f>ROUND(((MIN(C10:D18)-C23)/C23)*100,2)</f>
        <v>-2.1</v>
      </c>
      <c r="D24" s="38"/>
      <c r="E24" s="46">
        <f>ROUND(((MIN(E10:F18)-E23)/E23)*100,2)</f>
        <v>-1.99</v>
      </c>
      <c r="F24" s="21"/>
      <c r="G24" s="46">
        <f>ROUND(((MIN(G10:H18)-G23)/G23)*100,2)</f>
        <v>-1.74</v>
      </c>
      <c r="H24" s="21"/>
      <c r="I24" s="38">
        <f>ROUND(((MIN(I10:J18)-I23)/I23)*100,2)</f>
        <v>-2.5299999999999998</v>
      </c>
      <c r="J24" s="18"/>
    </row>
    <row r="25" spans="1:43" s="24" customFormat="1" x14ac:dyDescent="0.25">
      <c r="A25"/>
      <c r="B25" s="18" t="s">
        <v>65</v>
      </c>
      <c r="C25">
        <f>ROUND(((MAX(C10:D18)-C23)/C23)*100,2)</f>
        <v>3.98</v>
      </c>
      <c r="D25" s="17"/>
      <c r="E25" s="46">
        <f>ROUND(((MAX(E10:F18)-E23)/E23)*100,2)</f>
        <v>2.15</v>
      </c>
      <c r="F25" s="21"/>
      <c r="G25" s="46">
        <f>ROUND(((MAX(G10:H18)-G23)/G23)*100,2)</f>
        <v>4</v>
      </c>
      <c r="H25" s="21"/>
      <c r="I25" s="38">
        <f>ROUND(((MAX(I10:J18)-I23)/I23)*100,2)</f>
        <v>6.17</v>
      </c>
      <c r="J25" s="18"/>
    </row>
    <row r="26" spans="1:43" s="24" customFormat="1" x14ac:dyDescent="0.25">
      <c r="A26"/>
      <c r="B26" s="18"/>
      <c r="C26" s="28"/>
      <c r="D26" s="20"/>
      <c r="E26" s="28"/>
      <c r="F26" s="19"/>
      <c r="G26" s="28"/>
      <c r="H26" s="19"/>
      <c r="I26" s="20"/>
      <c r="J26" s="19"/>
    </row>
    <row r="27" spans="1:43" s="24" customFormat="1" x14ac:dyDescent="0.25">
      <c r="A27"/>
      <c r="B27"/>
      <c r="C27"/>
      <c r="D27"/>
      <c r="E27"/>
      <c r="F27"/>
      <c r="G27"/>
      <c r="H27"/>
    </row>
    <row r="28" spans="1:43" s="24" customFormat="1" x14ac:dyDescent="0.25">
      <c r="A28" t="s">
        <v>95</v>
      </c>
      <c r="B28" s="18" t="s">
        <v>66</v>
      </c>
      <c r="C28" s="29">
        <f>ROUND(AVERAGE(C10:J18),2)</f>
        <v>67.5</v>
      </c>
      <c r="D28" s="22"/>
      <c r="E28"/>
      <c r="F28"/>
      <c r="G28"/>
      <c r="H28"/>
    </row>
    <row r="29" spans="1:43" s="24" customFormat="1" x14ac:dyDescent="0.25">
      <c r="A29"/>
      <c r="B29" s="18" t="s">
        <v>64</v>
      </c>
      <c r="C29" s="24">
        <f>ROUND(((MIN(C10:J18)-C28)/C28)*100,2)</f>
        <v>-3.67</v>
      </c>
      <c r="D29" s="18"/>
      <c r="E29"/>
      <c r="F29"/>
      <c r="G29" s="50">
        <f>MAX(C10:J18)</f>
        <v>71.63</v>
      </c>
      <c r="H29" s="50">
        <f>AVERAGE(G29:G30)</f>
        <v>68.324999999999989</v>
      </c>
      <c r="I29" s="51"/>
      <c r="J29" s="51">
        <f>H30/H29</f>
        <v>9.6743505305525071E-2</v>
      </c>
      <c r="S29"/>
      <c r="T29"/>
    </row>
    <row r="30" spans="1:43" s="24" customFormat="1" x14ac:dyDescent="0.25">
      <c r="A30"/>
      <c r="B30" s="18" t="s">
        <v>65</v>
      </c>
      <c r="C30" s="45">
        <f>ROUND(((MAX(C10:J18)-C28)/C28)*100,2)</f>
        <v>6.12</v>
      </c>
      <c r="D30" s="19"/>
      <c r="E30"/>
      <c r="F30"/>
      <c r="G30" s="50">
        <f>MIN(C10:J18)</f>
        <v>65.02</v>
      </c>
      <c r="H30" s="50">
        <f>G29-G30</f>
        <v>6.6099999999999994</v>
      </c>
      <c r="I30" s="51"/>
      <c r="J30" s="51"/>
      <c r="S30"/>
      <c r="T30"/>
    </row>
    <row r="31" spans="1:43" s="24" customFormat="1" x14ac:dyDescent="0.25">
      <c r="S31"/>
      <c r="T31"/>
    </row>
    <row r="32" spans="1:43" s="24" customFormat="1" x14ac:dyDescent="0.25">
      <c r="R32" s="38"/>
      <c r="S32"/>
      <c r="T32"/>
    </row>
    <row r="33" spans="8:19" s="24" customFormat="1" x14ac:dyDescent="0.25">
      <c r="R33" s="38"/>
    </row>
    <row r="34" spans="8:19" s="24" customFormat="1" x14ac:dyDescent="0.25">
      <c r="R34" s="38"/>
    </row>
    <row r="35" spans="8:19" s="24" customFormat="1" x14ac:dyDescent="0.25">
      <c r="R35" s="38"/>
    </row>
    <row r="36" spans="8:19" s="24" customFormat="1" x14ac:dyDescent="0.25">
      <c r="R36" s="38"/>
    </row>
    <row r="37" spans="8:19" s="24" customFormat="1" x14ac:dyDescent="0.25"/>
    <row r="38" spans="8:19" s="24" customFormat="1" x14ac:dyDescent="0.25"/>
    <row r="39" spans="8:19" s="24" customFormat="1" x14ac:dyDescent="0.25"/>
    <row r="40" spans="8:19" s="24" customFormat="1" x14ac:dyDescent="0.25"/>
    <row r="41" spans="8:19" s="24" customFormat="1" x14ac:dyDescent="0.25"/>
    <row r="42" spans="8:19" s="24" customFormat="1" x14ac:dyDescent="0.25">
      <c r="H42"/>
      <c r="Q42" s="44"/>
      <c r="R42" s="44"/>
    </row>
    <row r="43" spans="8:19" s="24" customFormat="1" x14ac:dyDescent="0.25">
      <c r="Q43" s="38"/>
    </row>
    <row r="44" spans="8:19" s="24" customFormat="1" x14ac:dyDescent="0.25">
      <c r="Q44" s="52"/>
      <c r="S44" s="44"/>
    </row>
    <row r="45" spans="8:19" s="24" customFormat="1" x14ac:dyDescent="0.25"/>
    <row r="46" spans="8:19" s="24" customFormat="1" x14ac:dyDescent="0.25"/>
    <row r="47" spans="8:19" s="24" customFormat="1" x14ac:dyDescent="0.25"/>
    <row r="48" spans="8:19" s="24" customFormat="1" x14ac:dyDescent="0.25"/>
    <row r="49" s="24" customFormat="1" x14ac:dyDescent="0.25"/>
    <row r="50" s="24" customFormat="1" x14ac:dyDescent="0.25"/>
    <row r="51" s="24" customFormat="1" x14ac:dyDescent="0.25"/>
    <row r="52" s="24" customFormat="1" x14ac:dyDescent="0.25"/>
    <row r="53" s="24" customFormat="1" x14ac:dyDescent="0.25"/>
    <row r="54" s="24" customFormat="1" x14ac:dyDescent="0.25"/>
    <row r="55" s="24" customFormat="1" x14ac:dyDescent="0.25"/>
    <row r="56" s="24" customFormat="1" x14ac:dyDescent="0.25"/>
    <row r="57" s="24" customFormat="1" x14ac:dyDescent="0.25"/>
    <row r="58" s="24" customFormat="1" x14ac:dyDescent="0.25"/>
    <row r="59" s="24" customFormat="1" x14ac:dyDescent="0.25"/>
    <row r="60" s="24" customFormat="1" x14ac:dyDescent="0.25"/>
    <row r="61" s="24" customFormat="1" x14ac:dyDescent="0.25"/>
    <row r="62" s="24" customFormat="1" x14ac:dyDescent="0.25"/>
    <row r="63" s="24" customFormat="1" x14ac:dyDescent="0.25"/>
    <row r="64" s="24" customFormat="1" x14ac:dyDescent="0.25"/>
    <row r="65" s="24" customFormat="1" x14ac:dyDescent="0.25"/>
    <row r="66" s="24" customFormat="1" x14ac:dyDescent="0.25"/>
    <row r="67" s="24" customFormat="1" x14ac:dyDescent="0.25"/>
    <row r="68" s="24" customFormat="1" x14ac:dyDescent="0.25"/>
    <row r="69" s="24" customFormat="1" x14ac:dyDescent="0.25"/>
    <row r="70" s="24" customFormat="1" x14ac:dyDescent="0.25"/>
    <row r="71" s="24" customFormat="1" x14ac:dyDescent="0.25"/>
    <row r="72" s="24" customFormat="1" x14ac:dyDescent="0.25"/>
    <row r="73" s="24" customFormat="1" x14ac:dyDescent="0.25"/>
    <row r="74" s="24" customFormat="1" x14ac:dyDescent="0.25"/>
    <row r="75" s="24" customFormat="1" x14ac:dyDescent="0.25"/>
    <row r="76" s="24" customFormat="1" x14ac:dyDescent="0.25"/>
    <row r="77" s="24" customFormat="1" x14ac:dyDescent="0.25"/>
    <row r="78" s="24" customFormat="1" x14ac:dyDescent="0.25"/>
  </sheetData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Process and measurement data</vt:lpstr>
      <vt:lpstr>Summary NiCr</vt:lpstr>
      <vt:lpstr>Summary Ag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Nilson</dc:creator>
  <cp:lastModifiedBy>Katharina Nilson</cp:lastModifiedBy>
  <cp:lastPrinted>2011-05-27T08:28:31Z</cp:lastPrinted>
  <dcterms:created xsi:type="dcterms:W3CDTF">2011-05-18T07:02:15Z</dcterms:created>
  <dcterms:modified xsi:type="dcterms:W3CDTF">2014-10-17T13:25:48Z</dcterms:modified>
</cp:coreProperties>
</file>